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 Proposed Budget" sheetId="1" r:id="rId4"/>
  </sheets>
  <definedNames/>
  <calcPr/>
  <extLst>
    <ext uri="GoogleSheetsCustomDataVersion1">
      <go:sheetsCustomData xmlns:go="http://customooxmlschemas.google.com/" r:id="rId5" roundtripDataSignature="AMtx7mj+3ZpH28kaOgv74yJ8YxjMBMikB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86">
      <text>
        <t xml:space="preserve">======
ID#AAAATqZBeNA
Scott C Sharp    (2021-12-29 00:23:48)
houses to sell @250</t>
      </text>
    </comment>
    <comment authorId="0" ref="G79">
      <text>
        <t xml:space="preserve">======
ID#AAAATqZBeM4
Scott C Sharp    (2021-12-29 00:23:48)
john: Annual; Less vacant lots but fees went up</t>
      </text>
    </comment>
    <comment authorId="0" ref="G47">
      <text>
        <t xml:space="preserve">======
ID#AAAATqZBeM8
Scott C Sharp    (2021-12-29 00:23:48)
With F/T GM + office mgr</t>
      </text>
    </comment>
    <comment authorId="0" ref="G36">
      <text>
        <t xml:space="preserve">======
ID#AAAATqZBeM0
Scott C Sharp    (2021-12-29 00:23:48)
4) $350 mailings but split w/ water</t>
      </text>
    </comment>
    <comment authorId="0" ref="G45">
      <text>
        <t xml:space="preserve">======
ID#AAAATqZBeMs
Scott C Sharp    (2021-12-29 00:23:48)
Because extra fees like Earl st and MtnLife</t>
      </text>
    </comment>
    <comment authorId="0" ref="G39">
      <text>
        <t xml:space="preserve">======
ID#AAAATqZBeMw
Scott C Sharp    (2021-12-29 00:23:48)
Chris:  keep same</t>
      </text>
    </comment>
    <comment authorId="0" ref="G81">
      <text>
        <t xml:space="preserve">======
ID#AAAATqZBeMk
Scott C Sharp    (2021-12-29 00:23:48)
serious consideration: came up with this</t>
      </text>
    </comment>
    <comment authorId="0" ref="G40">
      <text>
        <t xml:space="preserve">======
ID#AAAATqZBeMo
Scott C Sharp    (2021-12-29 00:23:48)
Could be roll over 21to22 But Nov/Fec work expected</t>
      </text>
    </comment>
    <comment authorId="0" ref="A41">
      <text>
        <t xml:space="preserve">======
ID#AAAATqZBeMc
Scott C Sharp    (2021-12-29 00:23:48)
RMP (like Mail Box)+
1/2 century link</t>
      </text>
    </comment>
    <comment authorId="0" ref="G106">
      <text>
        <t xml:space="preserve">======
ID#AAAATqZBeMg
Scott C Sharp    (2021-12-29 00:23:48)
More water evals… etc</t>
      </text>
    </comment>
    <comment authorId="0" ref="G103">
      <text>
        <t xml:space="preserve">======
ID#AAAATqZBeMY
Scott C Sharp    (2021-12-29 00:23:48)
OK … for now to be same as 2020</t>
      </text>
    </comment>
    <comment authorId="0" ref="C94">
      <text>
        <t xml:space="preserve">======
ID#AAAATqZBeMU
Scott C Sharp    (2021-12-29 00:23:48)
Scott:  where ……… AND HOW ?
PayExpress?</t>
      </text>
    </comment>
    <comment authorId="0" ref="D114">
      <text>
        <t xml:space="preserve">======
ID#AAAATqZBeMQ
Scott C Sharp    (2021-12-29 00:23:48)
a "larry number" from our our Auditors</t>
      </text>
    </comment>
    <comment authorId="0" ref="G44">
      <text>
        <t xml:space="preserve">======
ID#AAAATqZBeMM
Scott C Sharp    (2021-12-29 00:23:48)
Same but there are speed Calming task</t>
      </text>
    </comment>
    <comment authorId="0" ref="G82">
      <text>
        <t xml:space="preserve">======
ID#AAAATqZBeMI
Scott C Sharp    (2021-12-29 00:23:48)
OK for now -- ned research</t>
      </text>
    </comment>
    <comment authorId="0" ref="G42">
      <text>
        <t xml:space="preserve">======
ID#AAAATqZBeMA
Scott C Sharp    (2021-12-29 00:23:48)
??? What goes in here???</t>
      </text>
    </comment>
    <comment authorId="0" ref="C34">
      <text>
        <t xml:space="preserve">======
ID#AAAATqZBeME
Scott C Sharp    (2021-12-29 00:23:48)
Scott: Where do we get this number</t>
      </text>
    </comment>
    <comment authorId="0" ref="G98">
      <text>
        <t xml:space="preserve">======
ID#AAAATqZBeL8
Scott C Sharp    (2021-12-29 00:23:48)
Bills Mailed; postage goes up and a few more;
+ Meter needed notices</t>
      </text>
    </comment>
    <comment authorId="0" ref="C13">
      <text>
        <t xml:space="preserve">======
ID#AAAATqZBeL0
Scott C Sharp    (2021-12-29 00:23:48)
Double check this number</t>
      </text>
    </comment>
    <comment authorId="0" ref="G35">
      <text>
        <t xml:space="preserve">======
ID#AAAATqZBeL4
Scott C Sharp    (2021-12-29 00:23:48)
To match EoY 2020</t>
      </text>
    </comment>
    <comment authorId="0" ref="G13">
      <text>
        <t xml:space="preserve">======
ID#AAAATqZBeLw
Scott C Sharp    (2021-12-29 00:23:48)
picked 80K because the projected is $83k But we also see a 2020 final of $114.6K</t>
      </text>
    </comment>
    <comment authorId="0" ref="G41">
      <text>
        <t xml:space="preserve">======
ID#AAAATqZBeLs
Scott C Sharp    (2021-12-29 00:23:48)
OK tp keep althought 2020 was 2100</t>
      </text>
    </comment>
    <comment authorId="0" ref="G49">
      <text>
        <t xml:space="preserve">======
ID#AAAATqZBeLo
Scott C Sharp    (2021-12-29 00:23:48)
Matching 2020 EoY</t>
      </text>
    </comment>
    <comment authorId="0" ref="G6">
      <text>
        <t xml:space="preserve">======
ID#AAAATqZBeLc
Scott C Sharp    (2021-12-29 00:23:48)
We pulled Michael H's number</t>
      </text>
    </comment>
    <comment authorId="0" ref="G83">
      <text>
        <t xml:space="preserve">======
ID#AAAATqZBeLk
Scott C Sharp    (2021-12-29 00:23:48)
Keep at 5K because unknown</t>
      </text>
    </comment>
    <comment authorId="0" ref="G38">
      <text>
        <t xml:space="preserve">======
ID#AAAATqZBeLg
Scott C Sharp    (2021-12-29 00:23:48)
Chris: 10 yr average</t>
      </text>
    </comment>
    <comment authorId="0" ref="G54">
      <text>
        <t xml:space="preserve">======
ID#AAAATqZBeLY
Scott C Sharp    (2021-12-29 00:23:48)
Calculated</t>
      </text>
    </comment>
    <comment authorId="0" ref="C99">
      <text>
        <t xml:space="preserve">======
ID#AAAATqZBeLQ
Scott C Sharp    (2021-12-29 00:23:48)
2020 No major repairs ;;; But a big repair in 2021</t>
      </text>
    </comment>
    <comment authorId="0" ref="G99">
      <text>
        <t xml:space="preserve">======
ID#AAAATqZBeLU
Scott C Sharp    (2021-12-29 00:23:48)
Keep high for unexpected big expenses</t>
      </text>
    </comment>
    <comment authorId="0" ref="C105">
      <text>
        <t xml:space="preserve">======
ID#AAAATqZBeLI
Scott C Sharp    (2021-12-29 00:23:48)
What was booked here -- seems too much</t>
      </text>
    </comment>
    <comment authorId="0" ref="G93">
      <text>
        <t xml:space="preserve">======
ID#AAAATqZBeLE
Scott C Sharp    (2021-12-29 00:23:48)
Scott: should we get closer to 2020 Actuals</t>
      </text>
    </comment>
    <comment authorId="0" ref="G43">
      <text>
        <t xml:space="preserve">======
ID#AAAATqZBeLM
Scott C Sharp    (2021-12-29 00:23:48)
for now: keep same</t>
      </text>
    </comment>
    <comment authorId="0" ref="G119">
      <text>
        <t xml:space="preserve">======
ID#AAAATqZBeLA
Scott C Sharp    (2021-12-29 00:23:48)
Scott: Calculated</t>
      </text>
    </comment>
  </commentList>
  <extLst>
    <ext uri="GoogleSheetsCustomDataVersion1">
      <go:sheetsCustomData xmlns:go="http://customooxmlschemas.google.com/" r:id="rId1" roundtripDataSignature="AMtx7mhlhJD05KQGDZR756WizYBGIR3lGA=="/>
    </ext>
  </extLst>
</comments>
</file>

<file path=xl/sharedStrings.xml><?xml version="1.0" encoding="utf-8"?>
<sst xmlns="http://schemas.openxmlformats.org/spreadsheetml/2006/main" count="136" uniqueCount="125">
  <si>
    <t>Summit County Service Area #3-_ 2022 Budget</t>
  </si>
  <si>
    <t>10 General Fund</t>
  </si>
  <si>
    <t xml:space="preserve"> Account No.</t>
  </si>
  <si>
    <t>2021 Approved Budget</t>
  </si>
  <si>
    <t>YTD: 9/30/2021</t>
  </si>
  <si>
    <t>2021 Projected (from 9/31)</t>
  </si>
  <si>
    <t>Proposed 2022 Budget</t>
  </si>
  <si>
    <t>Percentage of Budget</t>
  </si>
  <si>
    <t>20 vs 21 budget diff</t>
  </si>
  <si>
    <t xml:space="preserve">  Revenue:</t>
  </si>
  <si>
    <t xml:space="preserve">    Taxes</t>
  </si>
  <si>
    <t xml:space="preserve">      3110 Property taxes - current</t>
  </si>
  <si>
    <t xml:space="preserve">      3120 Property taxes - prior years</t>
  </si>
  <si>
    <t xml:space="preserve">      3170 Fee in lieu of property tax</t>
  </si>
  <si>
    <t xml:space="preserve">      10.3171 Interest and penalties taxes</t>
  </si>
  <si>
    <t xml:space="preserve">    Total Taxes</t>
  </si>
  <si>
    <t xml:space="preserve">    Intergovernmental revenue</t>
  </si>
  <si>
    <t xml:space="preserve">      3356 Class B road allotment</t>
  </si>
  <si>
    <t xml:space="preserve">    Total Intergovernmental revenue</t>
  </si>
  <si>
    <t xml:space="preserve">    Charges for services</t>
  </si>
  <si>
    <t xml:space="preserve">      3430 Construction service fees</t>
  </si>
  <si>
    <t xml:space="preserve">      3431 Roads maintenance fees</t>
  </si>
  <si>
    <t xml:space="preserve">    Total Charges for services</t>
  </si>
  <si>
    <t xml:space="preserve">    Interest</t>
  </si>
  <si>
    <t xml:space="preserve">      3610 Interest income</t>
  </si>
  <si>
    <t xml:space="preserve">    Total Interest</t>
  </si>
  <si>
    <t xml:space="preserve">    Miscellaneous revenue</t>
  </si>
  <si>
    <t xml:space="preserve">      3690 Sundry revenue</t>
  </si>
  <si>
    <t xml:space="preserve">    Total Miscellaneous revenue</t>
  </si>
  <si>
    <t xml:space="preserve">  Total Revenue:</t>
  </si>
  <si>
    <t xml:space="preserve">  Expenditures</t>
  </si>
  <si>
    <t xml:space="preserve">    4212 Membership and subscriptions</t>
  </si>
  <si>
    <t xml:space="preserve">    4220 Public notice</t>
  </si>
  <si>
    <t xml:space="preserve">    4225 Bank Fees</t>
  </si>
  <si>
    <t xml:space="preserve">    4240 Office supplies and expenses</t>
  </si>
  <si>
    <t xml:space="preserve">    4240.1 Newsletter</t>
  </si>
  <si>
    <t xml:space="preserve">    4241 Board meetings</t>
  </si>
  <si>
    <t xml:space="preserve">    4250 Snow Removal</t>
  </si>
  <si>
    <t xml:space="preserve">    4251 Road maintenance</t>
  </si>
  <si>
    <t xml:space="preserve">    4252 Trail Maintenance</t>
  </si>
  <si>
    <t xml:space="preserve">    4270 Utilities</t>
  </si>
  <si>
    <t xml:space="preserve">    4330 Professional fees</t>
  </si>
  <si>
    <t xml:space="preserve">    4331 Legal fees</t>
  </si>
  <si>
    <t xml:space="preserve">    4332 Engineering fees</t>
  </si>
  <si>
    <t xml:space="preserve">    4333 Road manager fees</t>
  </si>
  <si>
    <t xml:space="preserve">    4334 Other General Administration</t>
  </si>
  <si>
    <t xml:space="preserve">    4400 Payroll</t>
  </si>
  <si>
    <t xml:space="preserve">    10.4410 Retirement Benefits</t>
  </si>
  <si>
    <t xml:space="preserve">    4510 Insurance</t>
  </si>
  <si>
    <r>
      <rPr>
        <rFont val="Arial"/>
        <color theme="1"/>
        <sz val="11.0"/>
      </rPr>
      <t xml:space="preserve">    4650 Trails &amp; Park</t>
    </r>
    <r>
      <rPr>
        <rFont val="Arial"/>
        <i/>
        <color rgb="FFFF0000"/>
        <sz val="11.0"/>
      </rPr>
      <t>s-Removed for 2020</t>
    </r>
  </si>
  <si>
    <t xml:space="preserve">    4740 Capital Outlay</t>
  </si>
  <si>
    <t xml:space="preserve">    4800 Training</t>
  </si>
  <si>
    <t xml:space="preserve">    4850 Rent</t>
  </si>
  <si>
    <t xml:space="preserve">    4941 Transfers to Capital Projects</t>
  </si>
  <si>
    <t xml:space="preserve">  Total Expenditures</t>
  </si>
  <si>
    <t>Total Change In Net Position</t>
  </si>
  <si>
    <t>Income or Expense</t>
  </si>
  <si>
    <t xml:space="preserve">  Income From Operations:</t>
  </si>
  <si>
    <t xml:space="preserve">    Operating income</t>
  </si>
  <si>
    <t xml:space="preserve">      3171 Interest and penalties taxes</t>
  </si>
  <si>
    <t xml:space="preserve">    Total Operating income</t>
  </si>
  <si>
    <t xml:space="preserve">  Total Income From Operations:</t>
  </si>
  <si>
    <t>Total Income or Expense</t>
  </si>
  <si>
    <t>51 Water Fund  2022 Budget</t>
  </si>
  <si>
    <t>2021 Approved Budget &amp; 2020 Approved Amended Budget</t>
  </si>
  <si>
    <t xml:space="preserve">      5110 Water standby fees</t>
  </si>
  <si>
    <t xml:space="preserve">      5111 Well standby fees</t>
  </si>
  <si>
    <t xml:space="preserve">      5140 Water service fees</t>
  </si>
  <si>
    <t xml:space="preserve">      5240 Water rights assessments</t>
  </si>
  <si>
    <t xml:space="preserve">      5310 Connection fees</t>
  </si>
  <si>
    <t xml:space="preserve">      5410 Late penalties and fees</t>
  </si>
  <si>
    <t xml:space="preserve">      5490 Other operating income</t>
  </si>
  <si>
    <t xml:space="preserve">      5510 Water Transfer Fee</t>
  </si>
  <si>
    <t xml:space="preserve">      5520 Impact fees</t>
  </si>
  <si>
    <t>?? Transfer in for Arnsnic plant from PTIF/WF</t>
  </si>
  <si>
    <t xml:space="preserve">    Operating expense</t>
  </si>
  <si>
    <t xml:space="preserve">      6211 Public notices</t>
  </si>
  <si>
    <t xml:space="preserve">      6212 Association and subscriptions</t>
  </si>
  <si>
    <t xml:space="preserve">      6215 Bank fees</t>
  </si>
  <si>
    <t xml:space="preserve">      6240 Office supplies and expenses</t>
  </si>
  <si>
    <t xml:space="preserve">      6241 Newsletter</t>
  </si>
  <si>
    <t xml:space="preserve">      6242 Board meetings</t>
  </si>
  <si>
    <t xml:space="preserve">      6243 Postage</t>
  </si>
  <si>
    <t xml:space="preserve">      6250 Repairs and maintenance</t>
  </si>
  <si>
    <t xml:space="preserve">      6253 Water tests</t>
  </si>
  <si>
    <t xml:space="preserve">      6254 Water rights assessments</t>
  </si>
  <si>
    <t xml:space="preserve">      6270 Utilities</t>
  </si>
  <si>
    <t xml:space="preserve">      6331 Legal fees</t>
  </si>
  <si>
    <t xml:space="preserve">      6332 Water operator services</t>
  </si>
  <si>
    <t xml:space="preserve">      6333 Professional fees</t>
  </si>
  <si>
    <t xml:space="preserve">      6334 Engineering fees</t>
  </si>
  <si>
    <t xml:space="preserve">      6334.1 HAL - Arsenic Study</t>
  </si>
  <si>
    <t xml:space="preserve">      6334.2 HAL Fire flow</t>
  </si>
  <si>
    <t xml:space="preserve">      6380 Meter relocation and replacement</t>
  </si>
  <si>
    <t xml:space="preserve">      51.6381 Meter Relocation Fees - Refund</t>
  </si>
  <si>
    <t xml:space="preserve">      6400 Payroll</t>
  </si>
  <si>
    <t xml:space="preserve">      51.6410 Retirement Benefits</t>
  </si>
  <si>
    <t>51.6410</t>
  </si>
  <si>
    <t xml:space="preserve">      6510 Insurance &amp; bonds</t>
  </si>
  <si>
    <t xml:space="preserve">      6520 Depreciation expense</t>
  </si>
  <si>
    <t xml:space="preserve">      6600 Rent</t>
  </si>
  <si>
    <t xml:space="preserve">      51.6730 Capital outlay</t>
  </si>
  <si>
    <t>51.6730</t>
  </si>
  <si>
    <t xml:space="preserve">      6800 Training</t>
  </si>
  <si>
    <t xml:space="preserve">      51.6850 Water Rights - Capital Outlay</t>
  </si>
  <si>
    <t>51.6850</t>
  </si>
  <si>
    <t xml:space="preserve">     6xxx Transfer to Capital Projects/PTIF</t>
  </si>
  <si>
    <t>6xxx</t>
  </si>
  <si>
    <t xml:space="preserve">    Total Operating expense</t>
  </si>
  <si>
    <t xml:space="preserve">  Non-Operating Items:</t>
  </si>
  <si>
    <t xml:space="preserve">    Non-operating income</t>
  </si>
  <si>
    <t xml:space="preserve">      5610 Interest income</t>
  </si>
  <si>
    <t xml:space="preserve">    Total Non-operating income</t>
  </si>
  <si>
    <t xml:space="preserve">    Non-operating expense</t>
  </si>
  <si>
    <t xml:space="preserve">      6901 Interest expense</t>
  </si>
  <si>
    <t xml:space="preserve">    Total Non-operating expense</t>
  </si>
  <si>
    <t xml:space="preserve">  Total Non-Operating Items:</t>
  </si>
  <si>
    <t>91 General Fixed Assets - 01/01/2020 to 08/31/2020</t>
  </si>
  <si>
    <t>Current YTD</t>
  </si>
  <si>
    <t>Amended</t>
  </si>
  <si>
    <t>Prior YTD</t>
  </si>
  <si>
    <t>Original 
 Budget</t>
  </si>
  <si>
    <t>2021 Proposed</t>
  </si>
  <si>
    <t>Change In Net Position</t>
  </si>
  <si>
    <t xml:space="preserve">    4400 Depn Expense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</si>
</sst>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25"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color theme="1"/>
      <name val="Calibri"/>
    </font>
    <font>
      <sz val="14.0"/>
      <color theme="1"/>
      <name val="Calibri"/>
    </font>
    <font>
      <i/>
      <sz val="14.0"/>
      <color theme="1"/>
      <name val="Calibri"/>
    </font>
    <font>
      <i/>
      <color rgb="FFBF9000"/>
      <name val="Calibri"/>
    </font>
    <font>
      <sz val="11.0"/>
      <color rgb="FF000000"/>
      <name val="Calibri"/>
    </font>
    <font>
      <i/>
      <color rgb="FF000000"/>
      <name val="Calibri"/>
    </font>
    <font>
      <i/>
      <sz val="16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i/>
      <sz val="11.0"/>
      <color rgb="FF000000"/>
      <name val="Calibri"/>
    </font>
    <font>
      <i/>
      <sz val="11.0"/>
      <color theme="1"/>
      <name val="Arial"/>
    </font>
    <font>
      <b/>
      <sz val="16.0"/>
      <color theme="1"/>
      <name val="Calibri"/>
    </font>
    <font>
      <sz val="11.0"/>
      <color rgb="FFFF0000"/>
      <name val="Calibri"/>
    </font>
    <font>
      <b/>
      <i/>
      <color rgb="FFBF9000"/>
      <name val="Calibri"/>
    </font>
    <font>
      <b/>
      <i/>
      <color theme="1"/>
      <name val="Calibri"/>
    </font>
    <font>
      <u/>
      <sz val="11.0"/>
      <color theme="1"/>
      <name val="Calibri"/>
    </font>
    <font>
      <i/>
      <u/>
      <color rgb="FFBF9000"/>
      <name val="Calibri"/>
    </font>
    <font>
      <u/>
      <sz val="11.0"/>
      <color theme="1"/>
      <name val="Arial"/>
    </font>
    <font>
      <u/>
      <sz val="11.0"/>
      <color theme="1"/>
      <name val="Arial"/>
    </font>
    <font>
      <i/>
      <sz val="11.0"/>
      <color rgb="FF7030A0"/>
      <name val="Arial"/>
    </font>
    <font>
      <strike/>
      <sz val="11.0"/>
      <color theme="1"/>
      <name val="Arial"/>
    </font>
    <font>
      <b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8EAADB"/>
        <bgColor rgb="FF8EAADB"/>
      </patternFill>
    </fill>
  </fills>
  <borders count="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double">
        <color rgb="FF000000"/>
      </bottom>
    </border>
    <border>
      <left/>
      <right/>
      <top style="medium">
        <color rgb="FF000000"/>
      </top>
      <bottom/>
    </border>
    <border>
      <left/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1" fillId="3" fontId="1" numFmtId="0" xfId="0" applyAlignment="1" applyBorder="1" applyFill="1" applyFont="1">
      <alignment vertical="bottom"/>
    </xf>
    <xf borderId="2" fillId="3" fontId="1" numFmtId="0" xfId="0" applyAlignment="1" applyBorder="1" applyFont="1">
      <alignment vertical="bottom"/>
    </xf>
    <xf borderId="1" fillId="2" fontId="0" numFmtId="0" xfId="0" applyAlignment="1" applyBorder="1" applyFont="1">
      <alignment horizontal="center" shrinkToFit="0" wrapText="1"/>
    </xf>
    <xf borderId="3" fillId="2" fontId="0" numFmtId="14" xfId="0" applyAlignment="1" applyBorder="1" applyFont="1" applyNumberFormat="1">
      <alignment horizontal="center" shrinkToFit="0" vertical="center" wrapText="1"/>
    </xf>
    <xf borderId="3" fillId="2" fontId="0" numFmtId="0" xfId="0" applyAlignment="1" applyBorder="1" applyFont="1">
      <alignment horizontal="center" shrinkToFit="0" vertical="center" wrapText="1"/>
    </xf>
    <xf borderId="2" fillId="0" fontId="2" numFmtId="14" xfId="0" applyAlignment="1" applyBorder="1" applyFont="1" applyNumberFormat="1">
      <alignment horizontal="center"/>
    </xf>
    <xf borderId="2" fillId="3" fontId="3" numFmtId="164" xfId="0" applyAlignment="1" applyBorder="1" applyFont="1" applyNumberFormat="1">
      <alignment horizontal="center" shrinkToFit="0" wrapText="1"/>
    </xf>
    <xf borderId="2" fillId="3" fontId="1" numFmtId="164" xfId="0" applyAlignment="1" applyBorder="1" applyFont="1" applyNumberFormat="1">
      <alignment vertical="bottom"/>
    </xf>
    <xf borderId="1" fillId="2" fontId="0" numFmtId="4" xfId="0" applyBorder="1" applyFont="1" applyNumberFormat="1"/>
    <xf borderId="1" fillId="2" fontId="0" numFmtId="164" xfId="0" applyBorder="1" applyFont="1" applyNumberFormat="1"/>
    <xf borderId="2" fillId="0" fontId="4" numFmtId="164" xfId="0" applyAlignment="1" applyBorder="1" applyFont="1" applyNumberFormat="1">
      <alignment horizontal="center" vertical="bottom"/>
    </xf>
    <xf borderId="2" fillId="0" fontId="5" numFmtId="164" xfId="0" applyAlignment="1" applyBorder="1" applyFont="1" applyNumberFormat="1">
      <alignment horizontal="right" vertical="bottom"/>
    </xf>
    <xf borderId="1" fillId="2" fontId="0" numFmtId="10" xfId="0" applyBorder="1" applyFont="1" applyNumberFormat="1"/>
    <xf borderId="2" fillId="0" fontId="1" numFmtId="164" xfId="0" applyAlignment="1" applyBorder="1" applyFont="1" applyNumberFormat="1">
      <alignment horizontal="right" vertical="bottom"/>
    </xf>
    <xf borderId="2" fillId="0" fontId="6" numFmtId="164" xfId="0" applyAlignment="1" applyBorder="1" applyFont="1" applyNumberFormat="1">
      <alignment horizontal="right" vertical="bottom"/>
    </xf>
    <xf borderId="3" fillId="2" fontId="0" numFmtId="164" xfId="0" applyBorder="1" applyFont="1" applyNumberFormat="1"/>
    <xf borderId="3" fillId="2" fontId="0" numFmtId="10" xfId="0" applyBorder="1" applyFont="1" applyNumberFormat="1"/>
    <xf borderId="2" fillId="0" fontId="7" numFmtId="164" xfId="0" applyAlignment="1" applyBorder="1" applyFont="1" applyNumberFormat="1">
      <alignment horizontal="right" vertical="bottom"/>
    </xf>
    <xf borderId="2" fillId="0" fontId="8" numFmtId="164" xfId="0" applyAlignment="1" applyBorder="1" applyFont="1" applyNumberFormat="1">
      <alignment horizontal="right" vertical="bottom"/>
    </xf>
    <xf borderId="2" fillId="0" fontId="7" numFmtId="164" xfId="0" applyAlignment="1" applyBorder="1" applyFont="1" applyNumberFormat="1">
      <alignment vertical="bottom"/>
    </xf>
    <xf borderId="2" fillId="0" fontId="9" numFmtId="164" xfId="0" applyAlignment="1" applyBorder="1" applyFont="1" applyNumberFormat="1">
      <alignment horizontal="right" vertical="bottom"/>
    </xf>
    <xf borderId="2" fillId="0" fontId="10" numFmtId="4" xfId="0" applyAlignment="1" applyBorder="1" applyFont="1" applyNumberFormat="1">
      <alignment horizontal="right" vertical="bottom"/>
    </xf>
    <xf borderId="2" fillId="0" fontId="11" numFmtId="164" xfId="0" applyAlignment="1" applyBorder="1" applyFont="1" applyNumberFormat="1">
      <alignment horizontal="right" vertical="bottom"/>
    </xf>
    <xf borderId="1" fillId="2" fontId="0" numFmtId="4" xfId="0" applyAlignment="1" applyBorder="1" applyFont="1" applyNumberFormat="1">
      <alignment horizontal="right"/>
    </xf>
    <xf borderId="3" fillId="2" fontId="0" numFmtId="164" xfId="0" applyAlignment="1" applyBorder="1" applyFont="1" applyNumberFormat="1">
      <alignment horizontal="center"/>
    </xf>
    <xf borderId="1" fillId="2" fontId="0" numFmtId="164" xfId="0" applyAlignment="1" applyBorder="1" applyFont="1" applyNumberFormat="1">
      <alignment horizontal="center"/>
    </xf>
    <xf borderId="2" fillId="0" fontId="12" numFmtId="164" xfId="0" applyAlignment="1" applyBorder="1" applyFont="1" applyNumberFormat="1">
      <alignment horizontal="right" vertical="bottom"/>
    </xf>
    <xf borderId="2" fillId="0" fontId="1" numFmtId="164" xfId="0" applyAlignment="1" applyBorder="1" applyFont="1" applyNumberFormat="1">
      <alignment vertical="bottom"/>
    </xf>
    <xf borderId="1" fillId="2" fontId="13" numFmtId="0" xfId="0" applyBorder="1" applyFont="1"/>
    <xf borderId="2" fillId="4" fontId="1" numFmtId="164" xfId="0" applyAlignment="1" applyBorder="1" applyFill="1" applyFont="1" applyNumberFormat="1">
      <alignment horizontal="right" vertical="bottom"/>
    </xf>
    <xf borderId="2" fillId="3" fontId="1" numFmtId="164" xfId="0" applyAlignment="1" applyBorder="1" applyFont="1" applyNumberFormat="1">
      <alignment horizontal="right" vertical="bottom"/>
    </xf>
    <xf borderId="2" fillId="3" fontId="6" numFmtId="164" xfId="0" applyAlignment="1" applyBorder="1" applyFont="1" applyNumberFormat="1">
      <alignment horizontal="right" vertical="bottom"/>
    </xf>
    <xf borderId="2" fillId="3" fontId="14" numFmtId="164" xfId="0" applyAlignment="1" applyBorder="1" applyFont="1" applyNumberFormat="1">
      <alignment horizontal="right" vertical="bottom"/>
    </xf>
    <xf borderId="2" fillId="5" fontId="15" numFmtId="4" xfId="0" applyAlignment="1" applyBorder="1" applyFill="1" applyFont="1" applyNumberFormat="1">
      <alignment horizontal="right" vertical="bottom"/>
    </xf>
    <xf borderId="2" fillId="0" fontId="1" numFmtId="4" xfId="0" applyAlignment="1" applyBorder="1" applyFont="1" applyNumberFormat="1">
      <alignment horizontal="right" vertical="bottom"/>
    </xf>
    <xf borderId="1" fillId="2" fontId="13" numFmtId="164" xfId="0" applyAlignment="1" applyBorder="1" applyFont="1" applyNumberFormat="1">
      <alignment horizontal="left"/>
    </xf>
    <xf borderId="2" fillId="5" fontId="1" numFmtId="164" xfId="0" applyAlignment="1" applyBorder="1" applyFont="1" applyNumberFormat="1">
      <alignment horizontal="right" vertical="bottom"/>
    </xf>
    <xf borderId="2" fillId="6" fontId="1" numFmtId="164" xfId="0" applyAlignment="1" applyBorder="1" applyFill="1" applyFont="1" applyNumberFormat="1">
      <alignment horizontal="right" vertical="bottom"/>
    </xf>
    <xf borderId="1" fillId="2" fontId="0" numFmtId="49" xfId="0" applyBorder="1" applyFont="1" applyNumberFormat="1"/>
    <xf borderId="2" fillId="3" fontId="15" numFmtId="164" xfId="0" applyAlignment="1" applyBorder="1" applyFont="1" applyNumberFormat="1">
      <alignment vertical="bottom"/>
    </xf>
    <xf borderId="2" fillId="7" fontId="1" numFmtId="164" xfId="0" applyAlignment="1" applyBorder="1" applyFill="1" applyFont="1" applyNumberFormat="1">
      <alignment vertical="bottom"/>
    </xf>
    <xf borderId="1" fillId="2" fontId="13" numFmtId="164" xfId="0" applyBorder="1" applyFont="1" applyNumberFormat="1"/>
    <xf borderId="4" fillId="2" fontId="0" numFmtId="164" xfId="0" applyBorder="1" applyFont="1" applyNumberFormat="1"/>
    <xf borderId="2" fillId="0" fontId="2" numFmtId="14" xfId="0" applyAlignment="1" applyBorder="1" applyFont="1" applyNumberFormat="1">
      <alignment horizontal="center" shrinkToFit="0" wrapText="1"/>
    </xf>
    <xf borderId="2" fillId="0" fontId="16" numFmtId="164" xfId="0" applyAlignment="1" applyBorder="1" applyFont="1" applyNumberFormat="1">
      <alignment horizontal="center" shrinkToFit="0" wrapText="1"/>
    </xf>
    <xf borderId="2" fillId="5" fontId="2" numFmtId="164" xfId="0" applyAlignment="1" applyBorder="1" applyFont="1" applyNumberFormat="1">
      <alignment horizontal="right" vertical="bottom"/>
    </xf>
    <xf borderId="2" fillId="3" fontId="17" numFmtId="164" xfId="0" applyAlignment="1" applyBorder="1" applyFont="1" applyNumberFormat="1">
      <alignment horizontal="right" vertical="bottom"/>
    </xf>
    <xf borderId="2" fillId="0" fontId="18" numFmtId="4" xfId="0" applyAlignment="1" applyBorder="1" applyFont="1" applyNumberFormat="1">
      <alignment horizontal="right" vertical="bottom"/>
    </xf>
    <xf borderId="2" fillId="3" fontId="19" numFmtId="164" xfId="0" applyAlignment="1" applyBorder="1" applyFont="1" applyNumberFormat="1">
      <alignment horizontal="right" vertical="bottom"/>
    </xf>
    <xf borderId="1" fillId="2" fontId="20" numFmtId="4" xfId="0" applyBorder="1" applyFont="1" applyNumberFormat="1"/>
    <xf borderId="1" fillId="2" fontId="21" numFmtId="164" xfId="0" applyBorder="1" applyFont="1" applyNumberFormat="1"/>
    <xf borderId="1" fillId="2" fontId="22" numFmtId="164" xfId="0" applyAlignment="1" applyBorder="1" applyFont="1" applyNumberFormat="1">
      <alignment horizontal="left"/>
    </xf>
    <xf borderId="3" fillId="2" fontId="13" numFmtId="164" xfId="0" applyAlignment="1" applyBorder="1" applyFont="1" applyNumberFormat="1">
      <alignment horizontal="left"/>
    </xf>
    <xf borderId="1" fillId="2" fontId="13" numFmtId="4" xfId="0" applyBorder="1" applyFont="1" applyNumberFormat="1"/>
    <xf borderId="1" fillId="2" fontId="23" numFmtId="49" xfId="0" applyBorder="1" applyFont="1" applyNumberFormat="1"/>
    <xf borderId="1" fillId="2" fontId="23" numFmtId="0" xfId="0" applyBorder="1" applyFont="1"/>
    <xf borderId="1" fillId="2" fontId="23" numFmtId="164" xfId="0" applyBorder="1" applyFont="1" applyNumberFormat="1"/>
    <xf borderId="2" fillId="0" fontId="24" numFmtId="4" xfId="0" applyAlignment="1" applyBorder="1" applyFont="1" applyNumberFormat="1">
      <alignment horizontal="right" vertical="bottom"/>
    </xf>
    <xf borderId="1" fillId="2" fontId="0" numFmtId="49" xfId="0" applyAlignment="1" applyBorder="1" applyFont="1" applyNumberFormat="1">
      <alignment horizontal="left"/>
    </xf>
    <xf borderId="1" fillId="2" fontId="0" numFmtId="0" xfId="0" applyAlignment="1" applyBorder="1" applyFont="1">
      <alignment horizontal="left"/>
    </xf>
    <xf borderId="1" fillId="2" fontId="0" numFmtId="0" xfId="0" applyAlignment="1" applyBorder="1" applyFont="1">
      <alignment horizontal="center"/>
    </xf>
    <xf borderId="5" fillId="2" fontId="0" numFmtId="164" xfId="0" applyBorder="1" applyFont="1" applyNumberFormat="1"/>
    <xf borderId="2" fillId="3" fontId="2" numFmtId="164" xfId="0" applyAlignment="1" applyBorder="1" applyFont="1" applyNumberFormat="1">
      <alignment horizontal="center" shrinkToFit="0" vertical="bottom" wrapText="1"/>
    </xf>
    <xf borderId="2" fillId="3" fontId="16" numFmtId="164" xfId="0" applyAlignment="1" applyBorder="1" applyFont="1" applyNumberFormat="1">
      <alignment horizontal="center" shrinkToFit="0" vertical="bottom" wrapText="1"/>
    </xf>
    <xf borderId="3" fillId="2" fontId="0" numFmtId="0" xfId="0" applyAlignment="1" applyBorder="1" applyFont="1">
      <alignment horizontal="center" shrinkToFit="0" wrapText="1"/>
    </xf>
    <xf borderId="3" fillId="2" fontId="0" numFmtId="164" xfId="0" applyAlignment="1" applyBorder="1" applyFont="1" applyNumberFormat="1">
      <alignment horizontal="center" shrinkToFit="0" wrapText="1"/>
    </xf>
    <xf borderId="1" fillId="2" fontId="0" numFmtId="164" xfId="0" applyAlignment="1" applyBorder="1" applyFont="1" applyNumberFormat="1">
      <alignment vertical="center"/>
    </xf>
    <xf borderId="5" fillId="2" fontId="0" numFmtId="0" xfId="0" applyBorder="1" applyFont="1"/>
    <xf borderId="6" fillId="2" fontId="0" numFmtId="164" xfId="0" applyBorder="1" applyFont="1" applyNumberFormat="1"/>
    <xf borderId="4" fillId="2" fontId="0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7.63"/>
    <col customWidth="1" hidden="1" min="3" max="6" width="15.13"/>
    <col customWidth="1" min="7" max="7" width="14.88"/>
    <col customWidth="1" hidden="1" min="8" max="8" width="11.0"/>
    <col customWidth="1" hidden="1" min="9" max="9" width="15.75"/>
    <col customWidth="1" min="10" max="10" width="7.63"/>
  </cols>
  <sheetData>
    <row r="1" ht="14.25" customHeight="1">
      <c r="A1" s="1" t="s">
        <v>0</v>
      </c>
      <c r="B1" s="1"/>
      <c r="C1" s="1"/>
      <c r="D1" s="1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1</v>
      </c>
      <c r="B2" s="1"/>
      <c r="C2" s="1"/>
      <c r="D2" s="1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4" t="s">
        <v>2</v>
      </c>
      <c r="C3" s="5">
        <v>44196.0</v>
      </c>
      <c r="D3" s="6" t="s">
        <v>3</v>
      </c>
      <c r="E3" s="7" t="s">
        <v>4</v>
      </c>
      <c r="F3" s="8" t="s">
        <v>5</v>
      </c>
      <c r="G3" s="5" t="s">
        <v>6</v>
      </c>
      <c r="H3" s="6" t="s">
        <v>7</v>
      </c>
      <c r="I3" s="6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4.25" customHeight="1">
      <c r="A4" s="1" t="s">
        <v>9</v>
      </c>
      <c r="B4" s="1"/>
      <c r="C4" s="1"/>
      <c r="D4" s="1"/>
      <c r="E4" s="9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4.25" customHeight="1">
      <c r="A5" s="1" t="s">
        <v>10</v>
      </c>
      <c r="B5" s="1"/>
      <c r="C5" s="1"/>
      <c r="D5" s="1"/>
      <c r="E5" s="9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4.25" customHeight="1">
      <c r="A6" s="1" t="s">
        <v>11</v>
      </c>
      <c r="B6" s="1">
        <v>3110.0</v>
      </c>
      <c r="C6" s="10">
        <v>423221.39</v>
      </c>
      <c r="D6" s="11">
        <v>435000.0</v>
      </c>
      <c r="E6" s="12">
        <v>442000.0</v>
      </c>
      <c r="F6" s="13">
        <f>E6</f>
        <v>442000</v>
      </c>
      <c r="G6" s="11">
        <v>442000.0</v>
      </c>
      <c r="H6" s="14">
        <f t="shared" ref="H6:H9" si="1">+G6/$G$29</f>
        <v>0.8095238095</v>
      </c>
      <c r="I6" s="11">
        <f t="shared" ref="I6:I10" si="2">+G6-D6</f>
        <v>7000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4.25" customHeight="1">
      <c r="A7" s="1" t="s">
        <v>12</v>
      </c>
      <c r="B7" s="1">
        <v>3120.0</v>
      </c>
      <c r="C7" s="10">
        <v>15783.37</v>
      </c>
      <c r="D7" s="11">
        <v>5000.0</v>
      </c>
      <c r="E7" s="15">
        <v>0.0</v>
      </c>
      <c r="F7" s="16">
        <f t="shared" ref="F7:F9" si="3">E7*1.333</f>
        <v>0</v>
      </c>
      <c r="G7" s="11">
        <v>5000.0</v>
      </c>
      <c r="H7" s="14">
        <f t="shared" si="1"/>
        <v>0.009157509158</v>
      </c>
      <c r="I7" s="11">
        <f t="shared" si="2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4.25" customHeight="1">
      <c r="A8" s="1" t="s">
        <v>13</v>
      </c>
      <c r="B8" s="1">
        <v>3170.0</v>
      </c>
      <c r="C8" s="10">
        <v>21148.77</v>
      </c>
      <c r="D8" s="17">
        <v>5000.0</v>
      </c>
      <c r="E8" s="15">
        <v>0.0</v>
      </c>
      <c r="F8" s="16">
        <f t="shared" si="3"/>
        <v>0</v>
      </c>
      <c r="G8" s="17">
        <v>5000.0</v>
      </c>
      <c r="H8" s="18">
        <f t="shared" si="1"/>
        <v>0.009157509158</v>
      </c>
      <c r="I8" s="11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4.25" customHeight="1">
      <c r="A9" s="1" t="s">
        <v>14</v>
      </c>
      <c r="B9" s="1">
        <v>3171.0</v>
      </c>
      <c r="C9" s="1">
        <v>964.23</v>
      </c>
      <c r="D9" s="17">
        <v>0.0</v>
      </c>
      <c r="E9" s="15">
        <v>0.0</v>
      </c>
      <c r="F9" s="16">
        <f t="shared" si="3"/>
        <v>0</v>
      </c>
      <c r="G9" s="17"/>
      <c r="H9" s="18">
        <f t="shared" si="1"/>
        <v>0</v>
      </c>
      <c r="I9" s="11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4.25" customHeight="1">
      <c r="A10" s="1" t="s">
        <v>15</v>
      </c>
      <c r="B10" s="1"/>
      <c r="C10" s="11">
        <f t="shared" ref="C10:H10" si="4">SUM(C6:C9)</f>
        <v>461117.76</v>
      </c>
      <c r="D10" s="11">
        <f t="shared" si="4"/>
        <v>445000</v>
      </c>
      <c r="E10" s="19">
        <f t="shared" si="4"/>
        <v>442000</v>
      </c>
      <c r="F10" s="20">
        <f t="shared" si="4"/>
        <v>442000</v>
      </c>
      <c r="G10" s="11">
        <f t="shared" si="4"/>
        <v>452000</v>
      </c>
      <c r="H10" s="14">
        <f t="shared" si="4"/>
        <v>0.8278388278</v>
      </c>
      <c r="I10" s="11">
        <f t="shared" si="2"/>
        <v>7000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4.25" customHeight="1">
      <c r="A11" s="1"/>
      <c r="B11" s="1"/>
      <c r="C11" s="11"/>
      <c r="D11" s="11"/>
      <c r="E11" s="21"/>
      <c r="F11" s="21"/>
      <c r="G11" s="11"/>
      <c r="H11" s="11"/>
      <c r="I11" s="1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4.25" customHeight="1">
      <c r="A12" s="1" t="s">
        <v>16</v>
      </c>
      <c r="B12" s="1"/>
      <c r="C12" s="11"/>
      <c r="D12" s="11"/>
      <c r="E12" s="21"/>
      <c r="F12" s="21"/>
      <c r="G12" s="11"/>
      <c r="H12" s="11"/>
      <c r="I12" s="1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 t="s">
        <v>17</v>
      </c>
      <c r="B13" s="1">
        <v>3356.0</v>
      </c>
      <c r="C13" s="10">
        <v>114663.33</v>
      </c>
      <c r="D13" s="17">
        <v>55000.0</v>
      </c>
      <c r="E13" s="19">
        <f>19267.86+43643.32</f>
        <v>62911.18</v>
      </c>
      <c r="F13" s="22">
        <f>E13*1.333</f>
        <v>83860.60294</v>
      </c>
      <c r="G13" s="17">
        <v>80000.0</v>
      </c>
      <c r="H13" s="18">
        <f>+G13/$G$29</f>
        <v>0.1465201465</v>
      </c>
      <c r="I13" s="11">
        <f t="shared" ref="I13:I14" si="7">+G13-D13</f>
        <v>25000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14.25" customHeight="1">
      <c r="A14" s="1" t="s">
        <v>18</v>
      </c>
      <c r="B14" s="1"/>
      <c r="C14" s="11">
        <f t="shared" ref="C14:E14" si="5">SUM(C13)</f>
        <v>114663.33</v>
      </c>
      <c r="D14" s="11">
        <f t="shared" si="5"/>
        <v>55000</v>
      </c>
      <c r="E14" s="19">
        <f t="shared" si="5"/>
        <v>62911.18</v>
      </c>
      <c r="F14" s="20">
        <f>F13</f>
        <v>83860.60294</v>
      </c>
      <c r="G14" s="11">
        <f t="shared" ref="G14:H14" si="6">SUM(G13)</f>
        <v>80000</v>
      </c>
      <c r="H14" s="14">
        <f t="shared" si="6"/>
        <v>0.1465201465</v>
      </c>
      <c r="I14" s="11">
        <f t="shared" si="7"/>
        <v>25000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14.25" customHeight="1">
      <c r="A15" s="1"/>
      <c r="B15" s="1"/>
      <c r="C15" s="11"/>
      <c r="D15" s="11"/>
      <c r="E15" s="21"/>
      <c r="F15" s="21"/>
      <c r="G15" s="11"/>
      <c r="H15" s="11"/>
      <c r="I15" s="1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14.25" customHeight="1">
      <c r="A16" s="1" t="s">
        <v>19</v>
      </c>
      <c r="B16" s="1"/>
      <c r="C16" s="11"/>
      <c r="D16" s="11"/>
      <c r="E16" s="21"/>
      <c r="F16" s="21"/>
      <c r="G16" s="11"/>
      <c r="H16" s="11"/>
      <c r="I16" s="1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14.25" customHeight="1">
      <c r="A17" s="1" t="s">
        <v>20</v>
      </c>
      <c r="B17" s="1">
        <v>3430.0</v>
      </c>
      <c r="C17" s="10">
        <v>18150.0</v>
      </c>
      <c r="D17" s="11">
        <v>5000.0</v>
      </c>
      <c r="E17" s="23">
        <v>21375.0</v>
      </c>
      <c r="F17" s="24">
        <f t="shared" ref="F17:F18" si="8">E17*1.333</f>
        <v>28492.875</v>
      </c>
      <c r="G17" s="11">
        <v>5000.0</v>
      </c>
      <c r="H17" s="14">
        <f t="shared" ref="H17:H18" si="9">+G17/$G$29</f>
        <v>0.009157509158</v>
      </c>
      <c r="I17" s="11">
        <f t="shared" ref="I17:I19" si="10">+G17-D17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14.25" customHeight="1">
      <c r="A18" s="1" t="s">
        <v>21</v>
      </c>
      <c r="B18" s="1">
        <v>3431.0</v>
      </c>
      <c r="C18" s="25">
        <v>12393.1</v>
      </c>
      <c r="D18" s="17">
        <v>4000.0</v>
      </c>
      <c r="E18" s="19">
        <v>0.0</v>
      </c>
      <c r="F18" s="20">
        <f t="shared" si="8"/>
        <v>0</v>
      </c>
      <c r="G18" s="26">
        <v>4000.0</v>
      </c>
      <c r="H18" s="18">
        <f t="shared" si="9"/>
        <v>0.007326007326</v>
      </c>
      <c r="I18" s="11">
        <f t="shared" si="10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4.25" customHeight="1">
      <c r="A19" s="1" t="s">
        <v>22</v>
      </c>
      <c r="B19" s="1"/>
      <c r="C19" s="11">
        <f t="shared" ref="C19:E19" si="11">SUM(C17:C18)</f>
        <v>30543.1</v>
      </c>
      <c r="D19" s="11">
        <f t="shared" si="11"/>
        <v>9000</v>
      </c>
      <c r="E19" s="19">
        <f t="shared" si="11"/>
        <v>21375</v>
      </c>
      <c r="F19" s="20">
        <f>E19</f>
        <v>21375</v>
      </c>
      <c r="G19" s="27">
        <f t="shared" ref="G19:H19" si="12">SUM(G17:G18)</f>
        <v>9000</v>
      </c>
      <c r="H19" s="14">
        <f t="shared" si="12"/>
        <v>0.01648351648</v>
      </c>
      <c r="I19" s="11">
        <f t="shared" si="10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4.25" customHeight="1">
      <c r="A20" s="1"/>
      <c r="B20" s="1"/>
      <c r="C20" s="11"/>
      <c r="D20" s="11"/>
      <c r="E20" s="21"/>
      <c r="F20" s="21"/>
      <c r="G20" s="27"/>
      <c r="H20" s="11"/>
      <c r="I20" s="1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4.25" customHeight="1">
      <c r="A21" s="1" t="s">
        <v>23</v>
      </c>
      <c r="B21" s="1"/>
      <c r="C21" s="11"/>
      <c r="D21" s="11"/>
      <c r="E21" s="21"/>
      <c r="F21" s="21"/>
      <c r="G21" s="27"/>
      <c r="H21" s="11"/>
      <c r="I21" s="1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4.25" customHeight="1">
      <c r="A22" s="1" t="s">
        <v>24</v>
      </c>
      <c r="B22" s="1">
        <v>3610.0</v>
      </c>
      <c r="C22" s="10">
        <v>5435.89</v>
      </c>
      <c r="D22" s="17">
        <v>5000.0</v>
      </c>
      <c r="E22" s="28">
        <v>453.93</v>
      </c>
      <c r="F22" s="20">
        <f>E22*1.333</f>
        <v>605.08869</v>
      </c>
      <c r="G22" s="26">
        <v>5000.0</v>
      </c>
      <c r="H22" s="18">
        <f>+G22/$G$29</f>
        <v>0.009157509158</v>
      </c>
      <c r="I22" s="11">
        <f t="shared" ref="I22:I23" si="14">+G22-D22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4.25" customHeight="1">
      <c r="A23" s="1" t="s">
        <v>25</v>
      </c>
      <c r="B23" s="1"/>
      <c r="C23" s="11">
        <f>SUM(C22)</f>
        <v>5435.89</v>
      </c>
      <c r="D23" s="11">
        <f>+D22</f>
        <v>5000</v>
      </c>
      <c r="E23" s="19">
        <f>SUM(E22)</f>
        <v>453.93</v>
      </c>
      <c r="F23" s="20">
        <f>E23</f>
        <v>453.93</v>
      </c>
      <c r="G23" s="27">
        <f t="shared" ref="G23:H23" si="13">+G22</f>
        <v>5000</v>
      </c>
      <c r="H23" s="14">
        <f t="shared" si="13"/>
        <v>0.009157509158</v>
      </c>
      <c r="I23" s="11">
        <f t="shared" si="14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4.25" customHeight="1">
      <c r="A24" s="1"/>
      <c r="B24" s="1"/>
      <c r="C24" s="11"/>
      <c r="D24" s="11"/>
      <c r="E24" s="29"/>
      <c r="F24" s="29"/>
      <c r="G24" s="27"/>
      <c r="H24" s="11"/>
      <c r="I24" s="1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4.25" customHeight="1">
      <c r="A25" s="1" t="s">
        <v>26</v>
      </c>
      <c r="B25" s="1"/>
      <c r="C25" s="11"/>
      <c r="D25" s="11"/>
      <c r="E25" s="29"/>
      <c r="F25" s="29"/>
      <c r="G25" s="27"/>
      <c r="H25" s="11"/>
      <c r="I25" s="11">
        <f t="shared" ref="I25:I55" si="15">+G25-D25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4.25" customHeight="1">
      <c r="A26" s="30" t="s">
        <v>27</v>
      </c>
      <c r="B26" s="1">
        <v>3690.0</v>
      </c>
      <c r="C26" s="17">
        <v>0.0</v>
      </c>
      <c r="D26" s="17"/>
      <c r="E26" s="31">
        <v>0.0</v>
      </c>
      <c r="F26" s="9"/>
      <c r="G26" s="26"/>
      <c r="H26" s="18">
        <f>+G26/$G$29</f>
        <v>0</v>
      </c>
      <c r="I26" s="11">
        <f t="shared" si="15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4.25" customHeight="1">
      <c r="A27" s="1" t="s">
        <v>28</v>
      </c>
      <c r="B27" s="1"/>
      <c r="C27" s="11">
        <f t="shared" ref="C27:E27" si="16">SUM(C26)</f>
        <v>0</v>
      </c>
      <c r="D27" s="11">
        <f t="shared" si="16"/>
        <v>0</v>
      </c>
      <c r="E27" s="32">
        <f t="shared" si="16"/>
        <v>0</v>
      </c>
      <c r="F27" s="33">
        <v>0.0</v>
      </c>
      <c r="G27" s="27">
        <f t="shared" ref="G27:H27" si="17">SUM(G26)</f>
        <v>0</v>
      </c>
      <c r="H27" s="14">
        <f t="shared" si="17"/>
        <v>0</v>
      </c>
      <c r="I27" s="11">
        <f t="shared" si="1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4.25" customHeight="1">
      <c r="A28" s="1"/>
      <c r="B28" s="1"/>
      <c r="C28" s="11"/>
      <c r="D28" s="11"/>
      <c r="E28" s="9"/>
      <c r="F28" s="9"/>
      <c r="G28" s="27"/>
      <c r="H28" s="11"/>
      <c r="I28" s="11">
        <f t="shared" si="1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1" t="s">
        <v>29</v>
      </c>
      <c r="B29" s="1"/>
      <c r="C29" s="11">
        <f t="shared" ref="C29:E29" si="18">+C27+C23+C19+C14+C10</f>
        <v>611760.08</v>
      </c>
      <c r="D29" s="11">
        <f t="shared" si="18"/>
        <v>514000</v>
      </c>
      <c r="E29" s="32">
        <f t="shared" si="18"/>
        <v>526740.11</v>
      </c>
      <c r="F29" s="33">
        <f>F27+F19+F14+F10</f>
        <v>547235.6029</v>
      </c>
      <c r="G29" s="27">
        <f t="shared" ref="G29:H29" si="19">+G27+G23+G19+G14+G10</f>
        <v>546000</v>
      </c>
      <c r="H29" s="14">
        <f t="shared" si="19"/>
        <v>1</v>
      </c>
      <c r="I29" s="11">
        <f t="shared" si="15"/>
        <v>32000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4.25" customHeight="1">
      <c r="A30" s="1"/>
      <c r="B30" s="1"/>
      <c r="C30" s="11"/>
      <c r="D30" s="11"/>
      <c r="E30" s="9"/>
      <c r="F30" s="9"/>
      <c r="G30" s="27"/>
      <c r="H30" s="11"/>
      <c r="I30" s="11">
        <f t="shared" si="1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4.25" customHeight="1">
      <c r="A31" s="1" t="s">
        <v>30</v>
      </c>
      <c r="B31" s="1"/>
      <c r="C31" s="11"/>
      <c r="D31" s="11"/>
      <c r="E31" s="9"/>
      <c r="F31" s="9"/>
      <c r="G31" s="27"/>
      <c r="H31" s="11"/>
      <c r="I31" s="11">
        <f t="shared" si="1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A32" s="1" t="s">
        <v>31</v>
      </c>
      <c r="B32" s="1">
        <v>4212.0</v>
      </c>
      <c r="C32" s="11">
        <v>513.0</v>
      </c>
      <c r="D32" s="11">
        <v>600.0</v>
      </c>
      <c r="E32" s="34">
        <v>-171.09</v>
      </c>
      <c r="F32" s="33">
        <f t="shared" ref="F32:F53" si="20">E32*1.333</f>
        <v>-228.06297</v>
      </c>
      <c r="G32" s="27">
        <v>1000.0</v>
      </c>
      <c r="H32" s="14">
        <f t="shared" ref="H32:H33" si="21">+G32/$G$55</f>
        <v>0.001831501832</v>
      </c>
      <c r="I32" s="11">
        <f t="shared" si="15"/>
        <v>400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4.25" customHeight="1">
      <c r="A33" s="1" t="s">
        <v>32</v>
      </c>
      <c r="B33" s="1">
        <v>4220.0</v>
      </c>
      <c r="C33" s="1">
        <v>700.24</v>
      </c>
      <c r="D33" s="11">
        <v>700.0</v>
      </c>
      <c r="E33" s="15">
        <v>275.76</v>
      </c>
      <c r="F33" s="33">
        <f t="shared" si="20"/>
        <v>367.58808</v>
      </c>
      <c r="G33" s="27">
        <v>500.0</v>
      </c>
      <c r="H33" s="14">
        <f t="shared" si="21"/>
        <v>0.0009157509158</v>
      </c>
      <c r="I33" s="11">
        <f t="shared" si="15"/>
        <v>-200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4.25" customHeight="1">
      <c r="A34" s="1" t="s">
        <v>33</v>
      </c>
      <c r="B34" s="1">
        <v>4225.0</v>
      </c>
      <c r="C34" s="1">
        <v>453.09</v>
      </c>
      <c r="D34" s="11"/>
      <c r="E34" s="15">
        <v>1.73</v>
      </c>
      <c r="F34" s="33">
        <f t="shared" si="20"/>
        <v>2.30609</v>
      </c>
      <c r="G34" s="27"/>
      <c r="H34" s="14"/>
      <c r="I34" s="11">
        <f t="shared" si="1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4.25" customHeight="1">
      <c r="A35" s="1" t="s">
        <v>34</v>
      </c>
      <c r="B35" s="1">
        <v>4240.0</v>
      </c>
      <c r="C35" s="10">
        <v>8653.34</v>
      </c>
      <c r="D35" s="11">
        <v>6000.0</v>
      </c>
      <c r="E35" s="35">
        <v>7784.54</v>
      </c>
      <c r="F35" s="33">
        <f t="shared" si="20"/>
        <v>10376.79182</v>
      </c>
      <c r="G35" s="27">
        <v>8500.0</v>
      </c>
      <c r="H35" s="14">
        <f t="shared" ref="H35:H54" si="22">+G35/$G$55</f>
        <v>0.01556776557</v>
      </c>
      <c r="I35" s="11">
        <f t="shared" si="15"/>
        <v>2500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4.25" customHeight="1">
      <c r="A36" s="1" t="s">
        <v>35</v>
      </c>
      <c r="B36" s="1">
        <v>4240.1</v>
      </c>
      <c r="C36" s="1">
        <v>140.84</v>
      </c>
      <c r="D36" s="11">
        <v>1000.0</v>
      </c>
      <c r="E36" s="15">
        <v>311.55</v>
      </c>
      <c r="F36" s="33">
        <f t="shared" si="20"/>
        <v>415.29615</v>
      </c>
      <c r="G36" s="27">
        <v>700.0</v>
      </c>
      <c r="H36" s="14">
        <f t="shared" si="22"/>
        <v>0.001282051282</v>
      </c>
      <c r="I36" s="11">
        <f t="shared" si="15"/>
        <v>-300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4.25" customHeight="1">
      <c r="A37" s="1" t="s">
        <v>36</v>
      </c>
      <c r="B37" s="1">
        <v>4241.0</v>
      </c>
      <c r="C37" s="1">
        <v>0.0</v>
      </c>
      <c r="D37" s="11">
        <v>200.0</v>
      </c>
      <c r="E37" s="15">
        <v>0.0</v>
      </c>
      <c r="F37" s="33">
        <f t="shared" si="20"/>
        <v>0</v>
      </c>
      <c r="G37" s="11">
        <v>200.0</v>
      </c>
      <c r="H37" s="14">
        <f t="shared" si="22"/>
        <v>0.0003663003663</v>
      </c>
      <c r="I37" s="11">
        <f t="shared" si="15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4.25" customHeight="1">
      <c r="A38" s="1" t="s">
        <v>37</v>
      </c>
      <c r="B38" s="1">
        <v>4250.0</v>
      </c>
      <c r="C38" s="10">
        <v>111304.58</v>
      </c>
      <c r="D38" s="11">
        <v>110000.0</v>
      </c>
      <c r="E38" s="36">
        <v>48225.18</v>
      </c>
      <c r="F38" s="33">
        <f t="shared" si="20"/>
        <v>64284.16494</v>
      </c>
      <c r="G38" s="27">
        <v>110000.0</v>
      </c>
      <c r="H38" s="14">
        <f t="shared" si="22"/>
        <v>0.2014652015</v>
      </c>
      <c r="I38" s="11">
        <f t="shared" si="15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4.25" customHeight="1">
      <c r="A39" s="1" t="s">
        <v>38</v>
      </c>
      <c r="B39" s="1">
        <v>4251.0</v>
      </c>
      <c r="C39" s="10">
        <v>75486.13</v>
      </c>
      <c r="D39" s="11">
        <v>80000.0</v>
      </c>
      <c r="E39" s="36">
        <v>67645.37</v>
      </c>
      <c r="F39" s="33">
        <f t="shared" si="20"/>
        <v>90171.27821</v>
      </c>
      <c r="G39" s="27">
        <v>80000.0</v>
      </c>
      <c r="H39" s="14">
        <f t="shared" si="22"/>
        <v>0.1465201465</v>
      </c>
      <c r="I39" s="11">
        <f t="shared" si="15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4.25" customHeight="1">
      <c r="A40" s="1" t="s">
        <v>39</v>
      </c>
      <c r="B40" s="1">
        <v>4252.0</v>
      </c>
      <c r="C40" s="10">
        <v>5041.17</v>
      </c>
      <c r="D40" s="11">
        <v>20000.0</v>
      </c>
      <c r="E40" s="36">
        <v>2000.0</v>
      </c>
      <c r="F40" s="33">
        <f t="shared" si="20"/>
        <v>2666</v>
      </c>
      <c r="G40" s="37">
        <v>30000.0</v>
      </c>
      <c r="H40" s="14">
        <f t="shared" si="22"/>
        <v>0.05494505495</v>
      </c>
      <c r="I40" s="11">
        <f t="shared" si="15"/>
        <v>10000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4.25" customHeight="1">
      <c r="A41" s="1" t="s">
        <v>40</v>
      </c>
      <c r="B41" s="1">
        <v>4270.0</v>
      </c>
      <c r="C41" s="10">
        <v>2170.12</v>
      </c>
      <c r="D41" s="11">
        <v>2500.0</v>
      </c>
      <c r="E41" s="36">
        <v>1622.72</v>
      </c>
      <c r="F41" s="33">
        <f t="shared" si="20"/>
        <v>2163.08576</v>
      </c>
      <c r="G41" s="27">
        <v>2500.0</v>
      </c>
      <c r="H41" s="14">
        <f t="shared" si="22"/>
        <v>0.004578754579</v>
      </c>
      <c r="I41" s="11">
        <f t="shared" si="15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4.25" customHeight="1">
      <c r="A42" s="1" t="s">
        <v>41</v>
      </c>
      <c r="B42" s="1">
        <v>4330.0</v>
      </c>
      <c r="C42" s="10">
        <v>16728.09</v>
      </c>
      <c r="D42" s="11">
        <v>20000.0</v>
      </c>
      <c r="E42" s="36">
        <v>8253.13</v>
      </c>
      <c r="F42" s="33">
        <f t="shared" si="20"/>
        <v>11001.42229</v>
      </c>
      <c r="G42" s="27">
        <v>15000.0</v>
      </c>
      <c r="H42" s="14">
        <f t="shared" si="22"/>
        <v>0.02747252747</v>
      </c>
      <c r="I42" s="11">
        <f t="shared" si="15"/>
        <v>-5000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4.25" customHeight="1">
      <c r="A43" s="1" t="s">
        <v>42</v>
      </c>
      <c r="B43" s="1">
        <v>4331.0</v>
      </c>
      <c r="C43" s="10">
        <v>18202.25</v>
      </c>
      <c r="D43" s="11">
        <v>20000.0</v>
      </c>
      <c r="E43" s="36">
        <v>13397.25</v>
      </c>
      <c r="F43" s="33">
        <f t="shared" si="20"/>
        <v>17858.53425</v>
      </c>
      <c r="G43" s="27">
        <v>20000.0</v>
      </c>
      <c r="H43" s="14">
        <f t="shared" si="22"/>
        <v>0.03663003663</v>
      </c>
      <c r="I43" s="11">
        <f t="shared" si="15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4.25" customHeight="1">
      <c r="A44" s="1" t="s">
        <v>43</v>
      </c>
      <c r="B44" s="1">
        <v>4332.0</v>
      </c>
      <c r="C44" s="10">
        <v>5436.25</v>
      </c>
      <c r="D44" s="11">
        <v>15000.0</v>
      </c>
      <c r="E44" s="38">
        <v>0.0</v>
      </c>
      <c r="F44" s="33">
        <f t="shared" si="20"/>
        <v>0</v>
      </c>
      <c r="G44" s="27">
        <v>15000.0</v>
      </c>
      <c r="H44" s="14">
        <f t="shared" si="22"/>
        <v>0.02747252747</v>
      </c>
      <c r="I44" s="11">
        <f t="shared" si="15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4.25" customHeight="1">
      <c r="A45" s="1" t="s">
        <v>44</v>
      </c>
      <c r="B45" s="1">
        <v>4333.0</v>
      </c>
      <c r="C45" s="10">
        <v>13319.15</v>
      </c>
      <c r="D45" s="11">
        <v>13000.0</v>
      </c>
      <c r="E45" s="36">
        <v>8254.69</v>
      </c>
      <c r="F45" s="33">
        <f t="shared" si="20"/>
        <v>11003.50177</v>
      </c>
      <c r="G45" s="27">
        <v>18000.0</v>
      </c>
      <c r="H45" s="14">
        <f t="shared" si="22"/>
        <v>0.03296703297</v>
      </c>
      <c r="I45" s="11">
        <f t="shared" si="15"/>
        <v>5000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4.25" customHeight="1">
      <c r="A46" s="1" t="s">
        <v>45</v>
      </c>
      <c r="B46" s="1">
        <v>4334.0</v>
      </c>
      <c r="C46" s="1">
        <v>181.0</v>
      </c>
      <c r="D46" s="11">
        <v>200.0</v>
      </c>
      <c r="E46" s="39">
        <v>0.0</v>
      </c>
      <c r="F46" s="33">
        <f t="shared" si="20"/>
        <v>0</v>
      </c>
      <c r="G46" s="27">
        <v>200.0</v>
      </c>
      <c r="H46" s="14">
        <f t="shared" si="22"/>
        <v>0.0003663003663</v>
      </c>
      <c r="I46" s="11">
        <f t="shared" si="15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4.25" customHeight="1">
      <c r="A47" s="1" t="s">
        <v>46</v>
      </c>
      <c r="B47" s="1">
        <v>4400.0</v>
      </c>
      <c r="C47" s="10">
        <v>47099.61</v>
      </c>
      <c r="D47" s="11">
        <v>70000.0</v>
      </c>
      <c r="E47" s="15">
        <v>-84.0</v>
      </c>
      <c r="F47" s="33">
        <f t="shared" si="20"/>
        <v>-111.972</v>
      </c>
      <c r="G47" s="27">
        <v>70000.0</v>
      </c>
      <c r="H47" s="14">
        <f t="shared" si="22"/>
        <v>0.1282051282</v>
      </c>
      <c r="I47" s="11">
        <f t="shared" si="15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4.25" customHeight="1">
      <c r="A48" s="40" t="s">
        <v>47</v>
      </c>
      <c r="B48" s="1">
        <v>4410.0</v>
      </c>
      <c r="C48" s="10">
        <v>0.0</v>
      </c>
      <c r="D48" s="11">
        <v>0.0</v>
      </c>
      <c r="E48" s="15">
        <v>452.02</v>
      </c>
      <c r="F48" s="33">
        <f t="shared" si="20"/>
        <v>602.54266</v>
      </c>
      <c r="G48" s="27">
        <v>220.0</v>
      </c>
      <c r="H48" s="14">
        <f t="shared" si="22"/>
        <v>0.0004029304029</v>
      </c>
      <c r="I48" s="11">
        <f t="shared" si="15"/>
        <v>220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4.25" customHeight="1">
      <c r="A49" s="1" t="s">
        <v>48</v>
      </c>
      <c r="B49" s="1">
        <v>4510.0</v>
      </c>
      <c r="C49" s="10">
        <v>1250.0</v>
      </c>
      <c r="D49" s="11">
        <v>4500.0</v>
      </c>
      <c r="E49" s="41">
        <v>-126.0</v>
      </c>
      <c r="F49" s="33">
        <f t="shared" si="20"/>
        <v>-167.958</v>
      </c>
      <c r="G49" s="27">
        <v>1250.0</v>
      </c>
      <c r="H49" s="14">
        <f t="shared" si="22"/>
        <v>0.002289377289</v>
      </c>
      <c r="I49" s="11">
        <f t="shared" si="15"/>
        <v>-3250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hidden="1" customHeight="1">
      <c r="A50" s="1" t="s">
        <v>49</v>
      </c>
      <c r="B50" s="1">
        <v>4650.0</v>
      </c>
      <c r="C50" s="11"/>
      <c r="D50" s="11">
        <v>0.0</v>
      </c>
      <c r="E50" s="9"/>
      <c r="F50" s="33">
        <f t="shared" si="20"/>
        <v>0</v>
      </c>
      <c r="G50" s="27">
        <v>0.0</v>
      </c>
      <c r="H50" s="14">
        <f t="shared" si="22"/>
        <v>0</v>
      </c>
      <c r="I50" s="11">
        <f t="shared" si="15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4.25" customHeight="1">
      <c r="A51" s="1" t="s">
        <v>50</v>
      </c>
      <c r="B51" s="1">
        <v>4740.0</v>
      </c>
      <c r="C51" s="11"/>
      <c r="D51" s="11">
        <v>180000.0</v>
      </c>
      <c r="E51" s="9"/>
      <c r="F51" s="33">
        <f t="shared" si="20"/>
        <v>0</v>
      </c>
      <c r="G51" s="27">
        <v>100000.0</v>
      </c>
      <c r="H51" s="14">
        <f t="shared" si="22"/>
        <v>0.1831501832</v>
      </c>
      <c r="I51" s="11">
        <f t="shared" si="15"/>
        <v>-80000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4.25" customHeight="1">
      <c r="A52" s="1" t="s">
        <v>51</v>
      </c>
      <c r="B52" s="1">
        <v>4800.0</v>
      </c>
      <c r="C52" s="11"/>
      <c r="D52" s="11">
        <v>1000.0</v>
      </c>
      <c r="E52" s="9"/>
      <c r="F52" s="33">
        <f t="shared" si="20"/>
        <v>0</v>
      </c>
      <c r="G52" s="27">
        <v>1000.0</v>
      </c>
      <c r="H52" s="14">
        <f t="shared" si="22"/>
        <v>0.001831501832</v>
      </c>
      <c r="I52" s="11">
        <f t="shared" si="15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4.25" customHeight="1">
      <c r="A53" s="1" t="s">
        <v>52</v>
      </c>
      <c r="B53" s="1">
        <v>4850.0</v>
      </c>
      <c r="C53" s="10">
        <v>7150.0</v>
      </c>
      <c r="D53" s="11">
        <v>7500.0</v>
      </c>
      <c r="E53" s="36">
        <v>4950.0</v>
      </c>
      <c r="F53" s="33">
        <f t="shared" si="20"/>
        <v>6598.35</v>
      </c>
      <c r="G53" s="27">
        <v>7150.0</v>
      </c>
      <c r="H53" s="14">
        <f t="shared" si="22"/>
        <v>0.0130952381</v>
      </c>
      <c r="I53" s="11">
        <f t="shared" si="15"/>
        <v>-350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4.25" customHeight="1">
      <c r="A54" s="1" t="s">
        <v>53</v>
      </c>
      <c r="B54" s="1">
        <v>4941.0</v>
      </c>
      <c r="C54" s="17"/>
      <c r="D54" s="17"/>
      <c r="E54" s="9"/>
      <c r="F54" s="42"/>
      <c r="G54" s="26">
        <f>G29-SUM(G32:G53)</f>
        <v>64780</v>
      </c>
      <c r="H54" s="18">
        <f t="shared" si="22"/>
        <v>0.1186446886</v>
      </c>
      <c r="I54" s="11">
        <f t="shared" si="15"/>
        <v>64780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4.25" customHeight="1">
      <c r="A55" s="1" t="s">
        <v>54</v>
      </c>
      <c r="B55" s="1"/>
      <c r="C55" s="11">
        <f t="shared" ref="C55:H55" si="23">SUM(C32:C54)</f>
        <v>313828.86</v>
      </c>
      <c r="D55" s="11">
        <f t="shared" si="23"/>
        <v>552200</v>
      </c>
      <c r="E55" s="32">
        <f t="shared" si="23"/>
        <v>162792.85</v>
      </c>
      <c r="F55" s="33">
        <f t="shared" si="23"/>
        <v>217002.8691</v>
      </c>
      <c r="G55" s="43">
        <f t="shared" si="23"/>
        <v>546000</v>
      </c>
      <c r="H55" s="14">
        <f t="shared" si="23"/>
        <v>1</v>
      </c>
      <c r="I55" s="11">
        <f t="shared" si="15"/>
        <v>-6200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4.25" customHeight="1">
      <c r="A56" s="1"/>
      <c r="B56" s="1"/>
      <c r="C56" s="11"/>
      <c r="D56" s="11"/>
      <c r="E56" s="9"/>
      <c r="F56" s="9"/>
      <c r="G56" s="11"/>
      <c r="H56" s="11"/>
      <c r="I56" s="1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4.25" customHeight="1">
      <c r="A57" s="1" t="s">
        <v>55</v>
      </c>
      <c r="B57" s="1"/>
      <c r="C57" s="44">
        <f t="shared" ref="C57:E57" si="24">+C29-C55</f>
        <v>297931.22</v>
      </c>
      <c r="D57" s="44">
        <f t="shared" si="24"/>
        <v>-38200</v>
      </c>
      <c r="E57" s="32">
        <f t="shared" si="24"/>
        <v>363947.26</v>
      </c>
      <c r="F57" s="33">
        <f>F29-F55</f>
        <v>330232.7339</v>
      </c>
      <c r="G57" s="44">
        <f t="shared" ref="G57:H57" si="25">+G29-G55</f>
        <v>0</v>
      </c>
      <c r="H57" s="44">
        <f t="shared" si="25"/>
        <v>0</v>
      </c>
      <c r="I57" s="11">
        <f>+G57-D57</f>
        <v>38200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4.25" hidden="1" customHeight="1">
      <c r="A58" s="1"/>
      <c r="B58" s="1"/>
      <c r="C58" s="11"/>
      <c r="D58" s="11"/>
      <c r="E58" s="9"/>
      <c r="F58" s="9"/>
      <c r="G58" s="11"/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4.25" hidden="1" customHeight="1">
      <c r="A59" s="1" t="s">
        <v>56</v>
      </c>
      <c r="B59" s="1"/>
      <c r="C59" s="11"/>
      <c r="D59" s="11"/>
      <c r="E59" s="9"/>
      <c r="F59" s="9"/>
      <c r="G59" s="11"/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4.25" hidden="1" customHeight="1">
      <c r="A60" s="1" t="s">
        <v>57</v>
      </c>
      <c r="B60" s="1"/>
      <c r="C60" s="11"/>
      <c r="D60" s="11"/>
      <c r="E60" s="9"/>
      <c r="F60" s="9"/>
      <c r="G60" s="11"/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4.25" hidden="1" customHeight="1">
      <c r="A61" s="1" t="s">
        <v>58</v>
      </c>
      <c r="B61" s="1"/>
      <c r="C61" s="11"/>
      <c r="D61" s="11"/>
      <c r="E61" s="9"/>
      <c r="F61" s="9"/>
      <c r="G61" s="11"/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4.25" hidden="1" customHeight="1">
      <c r="A62" s="1" t="s">
        <v>59</v>
      </c>
      <c r="B62" s="1">
        <v>3171.0</v>
      </c>
      <c r="C62" s="11">
        <v>0.0</v>
      </c>
      <c r="D62" s="11">
        <v>0.0</v>
      </c>
      <c r="E62" s="32">
        <v>19.34</v>
      </c>
      <c r="F62" s="9"/>
      <c r="G62" s="11"/>
      <c r="H62" s="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4.25" hidden="1" customHeight="1">
      <c r="A63" s="1" t="s">
        <v>60</v>
      </c>
      <c r="B63" s="1"/>
      <c r="C63" s="11">
        <f t="shared" ref="C63:E63" si="26">SUM(C62)</f>
        <v>0</v>
      </c>
      <c r="D63" s="11">
        <f t="shared" si="26"/>
        <v>0</v>
      </c>
      <c r="E63" s="32">
        <f t="shared" si="26"/>
        <v>19.34</v>
      </c>
      <c r="F63" s="9"/>
      <c r="G63" s="11"/>
      <c r="H63" s="1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4.25" hidden="1" customHeight="1">
      <c r="A64" s="1"/>
      <c r="B64" s="1"/>
      <c r="C64" s="11"/>
      <c r="D64" s="11"/>
      <c r="E64" s="9"/>
      <c r="F64" s="9"/>
      <c r="G64" s="11"/>
      <c r="H64" s="1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4.25" hidden="1" customHeight="1">
      <c r="A65" s="1" t="s">
        <v>61</v>
      </c>
      <c r="B65" s="1"/>
      <c r="C65" s="11">
        <v>0.0</v>
      </c>
      <c r="D65" s="11">
        <v>0.0</v>
      </c>
      <c r="E65" s="32">
        <v>19.34</v>
      </c>
      <c r="F65" s="9"/>
      <c r="G65" s="11"/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4.25" hidden="1" customHeight="1">
      <c r="A66" s="1"/>
      <c r="B66" s="1"/>
      <c r="C66" s="11"/>
      <c r="D66" s="11"/>
      <c r="E66" s="9"/>
      <c r="F66" s="9"/>
      <c r="G66" s="11"/>
      <c r="H66" s="1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4.25" hidden="1" customHeight="1">
      <c r="A67" s="1" t="s">
        <v>62</v>
      </c>
      <c r="B67" s="1"/>
      <c r="C67" s="11">
        <v>0.0</v>
      </c>
      <c r="D67" s="11">
        <v>0.0</v>
      </c>
      <c r="E67" s="32">
        <v>19.34</v>
      </c>
      <c r="F67" s="9"/>
      <c r="G67" s="11"/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4.25" hidden="1" customHeight="1">
      <c r="A68" s="1"/>
      <c r="B68" s="1"/>
      <c r="C68" s="11"/>
      <c r="D68" s="11"/>
      <c r="E68" s="9"/>
      <c r="F68" s="9"/>
      <c r="G68" s="11"/>
      <c r="H68" s="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4.25" hidden="1" customHeight="1">
      <c r="A69" s="1"/>
      <c r="B69" s="1"/>
      <c r="C69" s="11"/>
      <c r="D69" s="11"/>
      <c r="E69" s="9"/>
      <c r="F69" s="9"/>
      <c r="G69" s="11"/>
      <c r="H69" s="1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4.25" hidden="1" customHeight="1">
      <c r="A70" s="1"/>
      <c r="B70" s="1"/>
      <c r="C70" s="11"/>
      <c r="D70" s="11"/>
      <c r="E70" s="9"/>
      <c r="F70" s="9"/>
      <c r="G70" s="11"/>
      <c r="H70" s="1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4.25" hidden="1" customHeight="1">
      <c r="A71" s="1"/>
      <c r="B71" s="1"/>
      <c r="C71" s="11"/>
      <c r="D71" s="11"/>
      <c r="E71" s="9"/>
      <c r="F71" s="9"/>
      <c r="G71" s="11"/>
      <c r="H71" s="1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4.25" customHeight="1">
      <c r="A72" s="1"/>
      <c r="B72" s="1"/>
      <c r="C72" s="11"/>
      <c r="D72" s="11"/>
      <c r="E72" s="9"/>
      <c r="F72" s="33">
        <f>F57</f>
        <v>330232.7339</v>
      </c>
      <c r="G72" s="11"/>
      <c r="H72" s="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 t="s">
        <v>63</v>
      </c>
      <c r="B73" s="1"/>
      <c r="C73" s="11"/>
      <c r="D73" s="11"/>
      <c r="E73" s="9"/>
      <c r="F73" s="9"/>
      <c r="G73" s="11"/>
      <c r="H73" s="1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 t="s">
        <v>64</v>
      </c>
      <c r="B74" s="1"/>
      <c r="C74" s="11"/>
      <c r="D74" s="11"/>
      <c r="E74" s="45" t="str">
        <f t="shared" ref="E74:F74" si="27">E3</f>
        <v>YTD: 9/30/2021</v>
      </c>
      <c r="F74" s="46" t="str">
        <f t="shared" si="27"/>
        <v>2021 Projected (from 9/31)</v>
      </c>
      <c r="G74" s="11"/>
      <c r="H74" s="1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5" t="s">
        <v>2</v>
      </c>
      <c r="C75" s="5">
        <f t="shared" ref="C75:D75" si="28">C3</f>
        <v>44196</v>
      </c>
      <c r="D75" s="6" t="str">
        <f t="shared" si="28"/>
        <v>2021 Approved Budget</v>
      </c>
      <c r="E75" s="9"/>
      <c r="F75" s="9"/>
      <c r="G75" s="5" t="str">
        <f t="shared" ref="G75:I75" si="29">G3</f>
        <v>Proposed 2022 Budget</v>
      </c>
      <c r="H75" s="6" t="str">
        <f t="shared" si="29"/>
        <v>Percentage of Budget</v>
      </c>
      <c r="I75" s="6" t="str">
        <f t="shared" si="29"/>
        <v>20 vs 21 budget diff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4.25" customHeight="1">
      <c r="A76" s="1" t="s">
        <v>56</v>
      </c>
      <c r="B76" s="1"/>
      <c r="C76" s="11"/>
      <c r="D76" s="11"/>
      <c r="E76" s="9"/>
      <c r="F76" s="9"/>
      <c r="G76" s="11"/>
      <c r="H76" s="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4.25" customHeight="1">
      <c r="A77" s="1" t="s">
        <v>57</v>
      </c>
      <c r="B77" s="1"/>
      <c r="C77" s="11"/>
      <c r="D77" s="11"/>
      <c r="E77" s="9"/>
      <c r="F77" s="9"/>
      <c r="G77" s="11"/>
      <c r="H77" s="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4.25" customHeight="1">
      <c r="A78" s="1" t="s">
        <v>58</v>
      </c>
      <c r="B78" s="1"/>
      <c r="C78" s="11"/>
      <c r="D78" s="11"/>
      <c r="E78" s="47">
        <v>780.0</v>
      </c>
      <c r="F78" s="33">
        <f t="shared" ref="F78:F79" si="30">E78*1.333</f>
        <v>1039.74</v>
      </c>
      <c r="G78" s="11"/>
      <c r="H78" s="1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4.25" customHeight="1">
      <c r="A79" s="1" t="s">
        <v>65</v>
      </c>
      <c r="B79" s="1">
        <v>5110.0</v>
      </c>
      <c r="C79" s="10">
        <v>9285.0</v>
      </c>
      <c r="D79" s="11">
        <v>11900.0</v>
      </c>
      <c r="E79" s="38">
        <v>0.0</v>
      </c>
      <c r="F79" s="33">
        <f t="shared" si="30"/>
        <v>0</v>
      </c>
      <c r="G79" s="37">
        <v>11900.0</v>
      </c>
      <c r="H79" s="14">
        <f t="shared" ref="H79:H87" si="31">+G79/$G$89</f>
        <v>0.03912543153</v>
      </c>
      <c r="I79" s="11">
        <f t="shared" ref="I79:I89" si="32">+G79-D79</f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4.25" customHeight="1">
      <c r="A80" s="1" t="s">
        <v>66</v>
      </c>
      <c r="B80" s="1">
        <v>5111.0</v>
      </c>
      <c r="C80" s="10">
        <v>6243.95</v>
      </c>
      <c r="D80" s="11">
        <v>11600.0</v>
      </c>
      <c r="E80" s="36">
        <v>204173.17</v>
      </c>
      <c r="F80" s="48">
        <v>239734.0</v>
      </c>
      <c r="G80" s="37">
        <v>11600.0</v>
      </c>
      <c r="H80" s="14">
        <f t="shared" si="31"/>
        <v>0.03813907611</v>
      </c>
      <c r="I80" s="11">
        <f t="shared" si="3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4.25" customHeight="1">
      <c r="A81" s="1" t="s">
        <v>67</v>
      </c>
      <c r="B81" s="1">
        <v>5140.0</v>
      </c>
      <c r="C81" s="10">
        <v>259540.36</v>
      </c>
      <c r="D81" s="11">
        <v>235000.0</v>
      </c>
      <c r="E81" s="36">
        <v>1548.0</v>
      </c>
      <c r="F81" s="33">
        <f t="shared" ref="F81:F86" si="33">E81*1.333</f>
        <v>2063.484</v>
      </c>
      <c r="G81" s="37">
        <v>260000.0</v>
      </c>
      <c r="H81" s="14">
        <f t="shared" si="31"/>
        <v>0.8548413612</v>
      </c>
      <c r="I81" s="11">
        <f t="shared" si="32"/>
        <v>25000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4.25" customHeight="1">
      <c r="A82" s="1" t="s">
        <v>68</v>
      </c>
      <c r="B82" s="1">
        <v>5240.0</v>
      </c>
      <c r="C82" s="10">
        <v>10587.0</v>
      </c>
      <c r="D82" s="11">
        <v>12000.0</v>
      </c>
      <c r="E82" s="49">
        <v>19995.0</v>
      </c>
      <c r="F82" s="50">
        <f t="shared" si="33"/>
        <v>26653.335</v>
      </c>
      <c r="G82" s="37">
        <v>12000.0</v>
      </c>
      <c r="H82" s="14">
        <f t="shared" si="31"/>
        <v>0.03945421667</v>
      </c>
      <c r="I82" s="11">
        <f t="shared" si="32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4.25" customHeight="1">
      <c r="A83" s="1" t="s">
        <v>69</v>
      </c>
      <c r="B83" s="1">
        <v>5310.0</v>
      </c>
      <c r="C83" s="51">
        <v>17407.0</v>
      </c>
      <c r="D83" s="52">
        <v>5000.0</v>
      </c>
      <c r="E83" s="15">
        <v>0.0</v>
      </c>
      <c r="F83" s="33">
        <f t="shared" si="33"/>
        <v>0</v>
      </c>
      <c r="G83" s="37">
        <v>5000.0</v>
      </c>
      <c r="H83" s="14">
        <f t="shared" si="31"/>
        <v>0.01643925695</v>
      </c>
      <c r="I83" s="11">
        <f t="shared" si="32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4.25" customHeight="1">
      <c r="A84" s="1" t="s">
        <v>70</v>
      </c>
      <c r="B84" s="1">
        <v>5410.0</v>
      </c>
      <c r="C84" s="1">
        <v>162.0</v>
      </c>
      <c r="D84" s="11">
        <v>150.0</v>
      </c>
      <c r="E84" s="36">
        <v>1818.37</v>
      </c>
      <c r="F84" s="33">
        <f t="shared" si="33"/>
        <v>2423.88721</v>
      </c>
      <c r="G84" s="53">
        <v>150.0</v>
      </c>
      <c r="H84" s="14">
        <f t="shared" si="31"/>
        <v>0.0004931777084</v>
      </c>
      <c r="I84" s="11">
        <f t="shared" si="32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4.25" customHeight="1">
      <c r="A85" s="1" t="s">
        <v>71</v>
      </c>
      <c r="B85" s="1">
        <v>5490.0</v>
      </c>
      <c r="C85" s="1">
        <v>805.5</v>
      </c>
      <c r="D85" s="11">
        <v>2000.0</v>
      </c>
      <c r="E85" s="36">
        <v>3250.0</v>
      </c>
      <c r="F85" s="33">
        <f t="shared" si="33"/>
        <v>4332.25</v>
      </c>
      <c r="G85" s="37">
        <v>2000.0</v>
      </c>
      <c r="H85" s="14">
        <f t="shared" si="31"/>
        <v>0.006575702778</v>
      </c>
      <c r="I85" s="11">
        <f t="shared" si="32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4.25" customHeight="1">
      <c r="A86" s="1" t="s">
        <v>72</v>
      </c>
      <c r="B86" s="1">
        <v>5510.0</v>
      </c>
      <c r="C86" s="10">
        <v>3178.0</v>
      </c>
      <c r="D86" s="11">
        <v>0.0</v>
      </c>
      <c r="E86" s="15">
        <v>0.0</v>
      </c>
      <c r="F86" s="33">
        <f t="shared" si="33"/>
        <v>0</v>
      </c>
      <c r="G86" s="37">
        <v>1500.0</v>
      </c>
      <c r="H86" s="14">
        <f t="shared" si="31"/>
        <v>0.004931777084</v>
      </c>
      <c r="I86" s="11">
        <f t="shared" si="32"/>
        <v>1500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4.25" customHeight="1">
      <c r="A87" s="1" t="s">
        <v>73</v>
      </c>
      <c r="B87" s="1">
        <v>5520.0</v>
      </c>
      <c r="C87" s="1">
        <v>0.0</v>
      </c>
      <c r="D87" s="17"/>
      <c r="E87" s="32">
        <f t="shared" ref="E87:F87" si="34">SUM(E78:E86)</f>
        <v>231564.54</v>
      </c>
      <c r="F87" s="33">
        <f t="shared" si="34"/>
        <v>276246.6962</v>
      </c>
      <c r="G87" s="54">
        <v>0.0</v>
      </c>
      <c r="H87" s="18">
        <f t="shared" si="31"/>
        <v>0</v>
      </c>
      <c r="I87" s="11">
        <f t="shared" si="32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4.25" hidden="1" customHeight="1">
      <c r="A88" s="1" t="s">
        <v>74</v>
      </c>
      <c r="B88" s="1"/>
      <c r="C88" s="1"/>
      <c r="D88" s="11"/>
      <c r="E88" s="9"/>
      <c r="F88" s="9"/>
      <c r="G88" s="37"/>
      <c r="H88" s="14"/>
      <c r="I88" s="11">
        <f t="shared" si="32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 t="s">
        <v>60</v>
      </c>
      <c r="B89" s="1"/>
      <c r="C89" s="11">
        <f t="shared" ref="C89:D89" si="35">SUM(C79:C87)</f>
        <v>307208.81</v>
      </c>
      <c r="D89" s="11">
        <f t="shared" si="35"/>
        <v>277650</v>
      </c>
      <c r="E89" s="9"/>
      <c r="F89" s="9"/>
      <c r="G89" s="11">
        <f t="shared" ref="G89:H89" si="36">SUM(G79:G87)</f>
        <v>304150</v>
      </c>
      <c r="H89" s="14">
        <f t="shared" si="36"/>
        <v>1</v>
      </c>
      <c r="I89" s="11">
        <f t="shared" si="32"/>
        <v>26500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4.25" customHeight="1">
      <c r="A90" s="1"/>
      <c r="B90" s="1"/>
      <c r="C90" s="11"/>
      <c r="D90" s="11"/>
      <c r="E90" s="9"/>
      <c r="F90" s="9"/>
      <c r="G90" s="11"/>
      <c r="H90" s="11"/>
      <c r="I90" s="1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4.25" customHeight="1">
      <c r="A91" s="1" t="s">
        <v>75</v>
      </c>
      <c r="B91" s="1"/>
      <c r="C91" s="11"/>
      <c r="D91" s="11"/>
      <c r="E91" s="36">
        <v>1159.0</v>
      </c>
      <c r="F91" s="33">
        <f t="shared" ref="F91:F117" si="37">E91*1.333</f>
        <v>1544.947</v>
      </c>
      <c r="G91" s="11"/>
      <c r="H91" s="11"/>
      <c r="I91" s="1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4.25" customHeight="1">
      <c r="A92" s="1" t="s">
        <v>76</v>
      </c>
      <c r="B92" s="1">
        <v>6211.0</v>
      </c>
      <c r="C92" s="1">
        <v>247.54</v>
      </c>
      <c r="D92" s="11">
        <v>600.0</v>
      </c>
      <c r="E92" s="15">
        <v>861.68</v>
      </c>
      <c r="F92" s="33">
        <f t="shared" si="37"/>
        <v>1148.61944</v>
      </c>
      <c r="G92" s="43">
        <f>G33</f>
        <v>500</v>
      </c>
      <c r="H92" s="14">
        <f t="shared" ref="H92:H119" si="38">+G92/$G$120</f>
        <v>0.001643925695</v>
      </c>
      <c r="I92" s="11">
        <f t="shared" ref="I92:I122" si="39">+G92-D92</f>
        <v>-100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4.25" customHeight="1">
      <c r="A93" s="1" t="s">
        <v>77</v>
      </c>
      <c r="B93" s="1">
        <v>6212.0</v>
      </c>
      <c r="C93" s="10">
        <v>3582.89</v>
      </c>
      <c r="D93" s="11">
        <v>2600.0</v>
      </c>
      <c r="E93" s="15">
        <v>559.39</v>
      </c>
      <c r="F93" s="33">
        <f t="shared" si="37"/>
        <v>745.66687</v>
      </c>
      <c r="G93" s="43">
        <v>2600.0</v>
      </c>
      <c r="H93" s="14">
        <f t="shared" si="38"/>
        <v>0.008548413612</v>
      </c>
      <c r="I93" s="11">
        <f t="shared" si="39"/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4.25" customHeight="1">
      <c r="A94" s="1" t="s">
        <v>78</v>
      </c>
      <c r="B94" s="1">
        <v>6215.0</v>
      </c>
      <c r="C94" s="10">
        <v>3906.1</v>
      </c>
      <c r="D94" s="11">
        <v>1500.0</v>
      </c>
      <c r="E94" s="36">
        <v>1519.8</v>
      </c>
      <c r="F94" s="33">
        <f t="shared" si="37"/>
        <v>2025.8934</v>
      </c>
      <c r="G94" s="43">
        <v>1500.0</v>
      </c>
      <c r="H94" s="14">
        <f t="shared" si="38"/>
        <v>0.004931777084</v>
      </c>
      <c r="I94" s="11">
        <f t="shared" si="39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4.25" customHeight="1">
      <c r="A95" s="1" t="s">
        <v>79</v>
      </c>
      <c r="B95" s="1">
        <v>6240.0</v>
      </c>
      <c r="C95" s="55">
        <v>1764.3</v>
      </c>
      <c r="D95" s="43">
        <v>3000.0</v>
      </c>
      <c r="E95" s="15">
        <v>311.54</v>
      </c>
      <c r="F95" s="33">
        <f t="shared" si="37"/>
        <v>415.28282</v>
      </c>
      <c r="G95" s="43">
        <v>3000.0</v>
      </c>
      <c r="H95" s="14">
        <f t="shared" si="38"/>
        <v>0.009863554167</v>
      </c>
      <c r="I95" s="11">
        <f t="shared" si="39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4.25" customHeight="1">
      <c r="A96" s="1" t="s">
        <v>80</v>
      </c>
      <c r="B96" s="1">
        <v>6241.0</v>
      </c>
      <c r="C96" s="1">
        <v>140.85</v>
      </c>
      <c r="D96" s="11">
        <v>1000.0</v>
      </c>
      <c r="E96" s="15">
        <v>0.0</v>
      </c>
      <c r="F96" s="33">
        <f t="shared" si="37"/>
        <v>0</v>
      </c>
      <c r="G96" s="43">
        <f t="shared" ref="G96:G97" si="40">G36</f>
        <v>700</v>
      </c>
      <c r="H96" s="14">
        <f t="shared" si="38"/>
        <v>0.002301495972</v>
      </c>
      <c r="I96" s="11">
        <f t="shared" si="39"/>
        <v>-300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4.25" customHeight="1">
      <c r="A97" s="1" t="s">
        <v>81</v>
      </c>
      <c r="B97" s="1">
        <v>6242.0</v>
      </c>
      <c r="C97" s="1">
        <v>0.0</v>
      </c>
      <c r="D97" s="11">
        <v>300.0</v>
      </c>
      <c r="E97" s="15">
        <v>243.09</v>
      </c>
      <c r="F97" s="33">
        <f t="shared" si="37"/>
        <v>324.03897</v>
      </c>
      <c r="G97" s="43">
        <f t="shared" si="40"/>
        <v>200</v>
      </c>
      <c r="H97" s="14">
        <f t="shared" si="38"/>
        <v>0.0006575702778</v>
      </c>
      <c r="I97" s="11">
        <f t="shared" si="39"/>
        <v>-100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4.25" customHeight="1">
      <c r="A98" s="1" t="s">
        <v>82</v>
      </c>
      <c r="B98" s="1">
        <v>6243.0</v>
      </c>
      <c r="C98" s="1">
        <v>363.75</v>
      </c>
      <c r="D98" s="11">
        <v>600.0</v>
      </c>
      <c r="E98" s="36">
        <v>15727.68</v>
      </c>
      <c r="F98" s="33">
        <f t="shared" si="37"/>
        <v>20964.99744</v>
      </c>
      <c r="G98" s="43">
        <v>1000.0</v>
      </c>
      <c r="H98" s="14">
        <f t="shared" si="38"/>
        <v>0.003287851389</v>
      </c>
      <c r="I98" s="11">
        <f t="shared" si="39"/>
        <v>400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4.25" customHeight="1">
      <c r="A99" s="1" t="s">
        <v>83</v>
      </c>
      <c r="B99" s="1">
        <v>6250.0</v>
      </c>
      <c r="C99" s="10">
        <v>4088.63</v>
      </c>
      <c r="D99" s="11">
        <v>25000.0</v>
      </c>
      <c r="E99" s="36">
        <v>1114.15</v>
      </c>
      <c r="F99" s="33">
        <f t="shared" si="37"/>
        <v>1485.16195</v>
      </c>
      <c r="G99" s="43">
        <v>25000.0</v>
      </c>
      <c r="H99" s="14">
        <f t="shared" si="38"/>
        <v>0.08219628473</v>
      </c>
      <c r="I99" s="11">
        <f t="shared" si="3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4.25" customHeight="1">
      <c r="A100" s="1" t="s">
        <v>84</v>
      </c>
      <c r="B100" s="1">
        <v>6253.0</v>
      </c>
      <c r="C100" s="10">
        <v>1771.0</v>
      </c>
      <c r="D100" s="11">
        <v>2000.0</v>
      </c>
      <c r="E100" s="36">
        <v>4132.57</v>
      </c>
      <c r="F100" s="33">
        <f t="shared" si="37"/>
        <v>5508.71581</v>
      </c>
      <c r="G100" s="43">
        <v>2000.0</v>
      </c>
      <c r="H100" s="14">
        <f t="shared" si="38"/>
        <v>0.006575702778</v>
      </c>
      <c r="I100" s="11">
        <f t="shared" si="3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4.25" customHeight="1">
      <c r="A101" s="1" t="s">
        <v>85</v>
      </c>
      <c r="B101" s="1">
        <v>6254.0</v>
      </c>
      <c r="C101" s="10">
        <v>6534.9</v>
      </c>
      <c r="D101" s="11">
        <v>5000.0</v>
      </c>
      <c r="E101" s="36">
        <v>13391.77</v>
      </c>
      <c r="F101" s="33">
        <f t="shared" si="37"/>
        <v>17851.22941</v>
      </c>
      <c r="G101" s="43">
        <v>5000.0</v>
      </c>
      <c r="H101" s="14">
        <f t="shared" si="38"/>
        <v>0.01643925695</v>
      </c>
      <c r="I101" s="11">
        <f t="shared" si="3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4.25" customHeight="1">
      <c r="A102" s="1" t="s">
        <v>86</v>
      </c>
      <c r="B102" s="1">
        <v>6270.0</v>
      </c>
      <c r="C102" s="10">
        <v>18255.77</v>
      </c>
      <c r="D102" s="11">
        <v>16000.0</v>
      </c>
      <c r="E102" s="36">
        <v>25894.75</v>
      </c>
      <c r="F102" s="33">
        <f t="shared" si="37"/>
        <v>34517.70175</v>
      </c>
      <c r="G102" s="43">
        <v>16000.0</v>
      </c>
      <c r="H102" s="14">
        <f t="shared" si="38"/>
        <v>0.05260562223</v>
      </c>
      <c r="I102" s="11">
        <f t="shared" si="3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4.25" customHeight="1">
      <c r="A103" s="1" t="s">
        <v>87</v>
      </c>
      <c r="B103" s="1">
        <v>6331.0</v>
      </c>
      <c r="C103" s="10">
        <v>25471.75</v>
      </c>
      <c r="D103" s="11">
        <v>25000.0</v>
      </c>
      <c r="E103" s="36">
        <v>22137.5</v>
      </c>
      <c r="F103" s="33">
        <f t="shared" si="37"/>
        <v>29509.2875</v>
      </c>
      <c r="G103" s="43">
        <v>25000.0</v>
      </c>
      <c r="H103" s="14">
        <f t="shared" si="38"/>
        <v>0.08219628473</v>
      </c>
      <c r="I103" s="11">
        <f t="shared" si="3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4.25" customHeight="1">
      <c r="A104" s="1" t="s">
        <v>88</v>
      </c>
      <c r="B104" s="1">
        <v>6332.0</v>
      </c>
      <c r="C104" s="10">
        <v>17552.5</v>
      </c>
      <c r="D104" s="11">
        <v>20000.0</v>
      </c>
      <c r="E104" s="36">
        <v>8253.12</v>
      </c>
      <c r="F104" s="33">
        <f t="shared" si="37"/>
        <v>11001.40896</v>
      </c>
      <c r="G104" s="43">
        <v>20000.0</v>
      </c>
      <c r="H104" s="14">
        <f t="shared" si="38"/>
        <v>0.06575702778</v>
      </c>
      <c r="I104" s="11">
        <f t="shared" si="3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4.25" customHeight="1">
      <c r="A105" s="1" t="s">
        <v>89</v>
      </c>
      <c r="B105" s="1">
        <v>6333.0</v>
      </c>
      <c r="C105" s="10">
        <v>19018.16</v>
      </c>
      <c r="D105" s="11">
        <v>15000.0</v>
      </c>
      <c r="E105" s="36">
        <v>35888.05</v>
      </c>
      <c r="F105" s="33">
        <f t="shared" si="37"/>
        <v>47838.77065</v>
      </c>
      <c r="G105" s="43">
        <v>15000.0</v>
      </c>
      <c r="H105" s="14">
        <f t="shared" si="38"/>
        <v>0.04931777084</v>
      </c>
      <c r="I105" s="11">
        <f t="shared" si="3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4.25" customHeight="1">
      <c r="A106" s="1" t="s">
        <v>90</v>
      </c>
      <c r="B106" s="1">
        <v>6334.0</v>
      </c>
      <c r="C106" s="10">
        <v>19550.34</v>
      </c>
      <c r="D106" s="11">
        <v>15000.0</v>
      </c>
      <c r="E106" s="36">
        <v>12238.42</v>
      </c>
      <c r="F106" s="33">
        <f t="shared" si="37"/>
        <v>16313.81386</v>
      </c>
      <c r="G106" s="43">
        <v>25000.0</v>
      </c>
      <c r="H106" s="14">
        <f t="shared" si="38"/>
        <v>0.08219628473</v>
      </c>
      <c r="I106" s="11">
        <f t="shared" si="39"/>
        <v>10000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4.25" customHeight="1">
      <c r="A107" s="1" t="s">
        <v>91</v>
      </c>
      <c r="B107" s="1">
        <v>6334.1</v>
      </c>
      <c r="C107" s="10">
        <v>5272.93</v>
      </c>
      <c r="D107" s="11">
        <v>20000.0</v>
      </c>
      <c r="E107" s="15">
        <v>0.0</v>
      </c>
      <c r="F107" s="33">
        <f t="shared" si="37"/>
        <v>0</v>
      </c>
      <c r="G107" s="43">
        <v>20000.0</v>
      </c>
      <c r="H107" s="14">
        <f t="shared" si="38"/>
        <v>0.06575702778</v>
      </c>
      <c r="I107" s="11">
        <f t="shared" si="39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4.25" customHeight="1">
      <c r="A108" s="1" t="s">
        <v>92</v>
      </c>
      <c r="B108" s="1">
        <v>6334.2</v>
      </c>
      <c r="C108" s="1">
        <v>0.0</v>
      </c>
      <c r="D108" s="11">
        <v>15000.0</v>
      </c>
      <c r="E108" s="36">
        <v>17021.53</v>
      </c>
      <c r="F108" s="33">
        <f t="shared" si="37"/>
        <v>22689.69949</v>
      </c>
      <c r="G108" s="43">
        <v>15000.0</v>
      </c>
      <c r="H108" s="14">
        <f t="shared" si="38"/>
        <v>0.04931777084</v>
      </c>
      <c r="I108" s="11">
        <f t="shared" si="39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4.25" customHeight="1">
      <c r="A109" s="1" t="s">
        <v>93</v>
      </c>
      <c r="B109" s="1">
        <v>6380.0</v>
      </c>
      <c r="C109" s="10">
        <v>9668.32</v>
      </c>
      <c r="D109" s="11">
        <v>5000.0</v>
      </c>
      <c r="E109" s="15">
        <v>0.0</v>
      </c>
      <c r="F109" s="33">
        <f t="shared" si="37"/>
        <v>0</v>
      </c>
      <c r="G109" s="43">
        <v>5000.0</v>
      </c>
      <c r="H109" s="14">
        <f t="shared" si="38"/>
        <v>0.01643925695</v>
      </c>
      <c r="I109" s="11">
        <f t="shared" si="39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4.25" customHeight="1">
      <c r="A110" s="56" t="s">
        <v>94</v>
      </c>
      <c r="B110" s="57">
        <v>6381.0</v>
      </c>
      <c r="C110" s="1">
        <v>0.0</v>
      </c>
      <c r="D110" s="58">
        <v>0.0</v>
      </c>
      <c r="E110" s="38">
        <v>0.0</v>
      </c>
      <c r="F110" s="33">
        <f t="shared" si="37"/>
        <v>0</v>
      </c>
      <c r="G110" s="43">
        <v>5000.0</v>
      </c>
      <c r="H110" s="14">
        <f t="shared" si="38"/>
        <v>0.01643925695</v>
      </c>
      <c r="I110" s="11">
        <f t="shared" si="39"/>
        <v>5000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4.25" customHeight="1">
      <c r="A111" s="1" t="s">
        <v>95</v>
      </c>
      <c r="B111" s="1">
        <v>6400.0</v>
      </c>
      <c r="C111" s="10">
        <v>47129.9</v>
      </c>
      <c r="D111" s="11">
        <v>70000.0</v>
      </c>
      <c r="E111" s="15">
        <v>0.0</v>
      </c>
      <c r="F111" s="33">
        <f t="shared" si="37"/>
        <v>0</v>
      </c>
      <c r="G111" s="43">
        <f t="shared" ref="G111:G112" si="41">G47</f>
        <v>70000</v>
      </c>
      <c r="H111" s="14">
        <f t="shared" si="38"/>
        <v>0.2301495972</v>
      </c>
      <c r="I111" s="11">
        <f t="shared" si="39"/>
        <v>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4.25" customHeight="1">
      <c r="A112" s="40" t="s">
        <v>96</v>
      </c>
      <c r="B112" s="40" t="s">
        <v>97</v>
      </c>
      <c r="C112" s="1">
        <v>0.0</v>
      </c>
      <c r="D112" s="11">
        <v>0.0</v>
      </c>
      <c r="E112" s="36">
        <v>9547.57</v>
      </c>
      <c r="F112" s="33">
        <f t="shared" si="37"/>
        <v>12726.91081</v>
      </c>
      <c r="G112" s="43">
        <f t="shared" si="41"/>
        <v>220</v>
      </c>
      <c r="H112" s="14">
        <f t="shared" si="38"/>
        <v>0.0007233273056</v>
      </c>
      <c r="I112" s="11">
        <f t="shared" si="39"/>
        <v>220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4.25" customHeight="1">
      <c r="A113" s="1" t="s">
        <v>98</v>
      </c>
      <c r="B113" s="1">
        <v>6510.0</v>
      </c>
      <c r="C113" s="10">
        <v>8384.3</v>
      </c>
      <c r="D113" s="11">
        <v>8500.0</v>
      </c>
      <c r="E113" s="15">
        <v>0.0</v>
      </c>
      <c r="F113" s="33">
        <f t="shared" si="37"/>
        <v>0</v>
      </c>
      <c r="G113" s="43">
        <v>8500.0</v>
      </c>
      <c r="H113" s="14">
        <f t="shared" si="38"/>
        <v>0.02794673681</v>
      </c>
      <c r="I113" s="11">
        <f t="shared" si="39"/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4.25" customHeight="1">
      <c r="A114" s="1" t="s">
        <v>99</v>
      </c>
      <c r="B114" s="1">
        <v>6520.0</v>
      </c>
      <c r="C114" s="10">
        <v>65329.92</v>
      </c>
      <c r="D114" s="11">
        <v>65000.0</v>
      </c>
      <c r="E114" s="36">
        <v>4950.0</v>
      </c>
      <c r="F114" s="33">
        <f t="shared" si="37"/>
        <v>6598.35</v>
      </c>
      <c r="G114" s="43">
        <v>10000.0</v>
      </c>
      <c r="H114" s="14">
        <f t="shared" si="38"/>
        <v>0.03287851389</v>
      </c>
      <c r="I114" s="11">
        <f t="shared" si="39"/>
        <v>-55000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4.25" customHeight="1">
      <c r="A115" s="1" t="s">
        <v>100</v>
      </c>
      <c r="B115" s="1">
        <v>6600.0</v>
      </c>
      <c r="C115" s="10">
        <v>6050.0</v>
      </c>
      <c r="D115" s="11">
        <v>7500.0</v>
      </c>
      <c r="E115" s="59">
        <v>17998.99</v>
      </c>
      <c r="F115" s="33">
        <f t="shared" si="37"/>
        <v>23992.65367</v>
      </c>
      <c r="G115" s="43">
        <v>7500.0</v>
      </c>
      <c r="H115" s="14">
        <f t="shared" si="38"/>
        <v>0.02465888542</v>
      </c>
      <c r="I115" s="11">
        <f t="shared" si="39"/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60" t="s">
        <v>101</v>
      </c>
      <c r="B116" s="40" t="s">
        <v>102</v>
      </c>
      <c r="C116" s="1">
        <v>0.0</v>
      </c>
      <c r="D116" s="11">
        <v>0.0</v>
      </c>
      <c r="E116" s="36">
        <v>1693.27</v>
      </c>
      <c r="F116" s="33">
        <f t="shared" si="37"/>
        <v>2257.12891</v>
      </c>
      <c r="G116" s="43">
        <f>G53</f>
        <v>7150</v>
      </c>
      <c r="H116" s="14">
        <f t="shared" si="38"/>
        <v>0.02350813743</v>
      </c>
      <c r="I116" s="11">
        <f t="shared" si="39"/>
        <v>7150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4.25" customHeight="1">
      <c r="A117" s="61" t="s">
        <v>103</v>
      </c>
      <c r="B117" s="1">
        <v>6800.0</v>
      </c>
      <c r="C117" s="1">
        <v>0.0</v>
      </c>
      <c r="D117" s="11">
        <v>2000.0</v>
      </c>
      <c r="E117" s="15">
        <v>0.0</v>
      </c>
      <c r="F117" s="33">
        <f t="shared" si="37"/>
        <v>0</v>
      </c>
      <c r="G117" s="43">
        <v>2000.0</v>
      </c>
      <c r="H117" s="14">
        <f t="shared" si="38"/>
        <v>0.006575702778</v>
      </c>
      <c r="I117" s="11">
        <f t="shared" si="39"/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60" t="s">
        <v>104</v>
      </c>
      <c r="B118" s="40" t="s">
        <v>105</v>
      </c>
      <c r="C118" s="1">
        <v>0.0</v>
      </c>
      <c r="D118" s="58">
        <v>0.0</v>
      </c>
      <c r="E118" s="9"/>
      <c r="F118" s="9"/>
      <c r="G118" s="43">
        <v>2000.0</v>
      </c>
      <c r="H118" s="14">
        <f t="shared" si="38"/>
        <v>0.006575702778</v>
      </c>
      <c r="I118" s="11">
        <f t="shared" si="39"/>
        <v>2000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4.25" customHeight="1">
      <c r="A119" s="1" t="s">
        <v>106</v>
      </c>
      <c r="B119" s="62" t="s">
        <v>107</v>
      </c>
      <c r="C119" s="17"/>
      <c r="D119" s="17"/>
      <c r="E119" s="32">
        <f>SUM(E91:E118)</f>
        <v>194643.87</v>
      </c>
      <c r="F119" s="33">
        <f>(E119/8)*12</f>
        <v>291965.805</v>
      </c>
      <c r="G119" s="54">
        <f>G89-SUM(G92:G118)</f>
        <v>9280</v>
      </c>
      <c r="H119" s="18">
        <f t="shared" si="38"/>
        <v>0.03051126089</v>
      </c>
      <c r="I119" s="11">
        <f t="shared" si="39"/>
        <v>9280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4.25" customHeight="1">
      <c r="A120" s="1" t="s">
        <v>108</v>
      </c>
      <c r="B120" s="1"/>
      <c r="C120" s="11">
        <f t="shared" ref="C120:D120" si="42">SUM(C92:C119)</f>
        <v>264083.85</v>
      </c>
      <c r="D120" s="11">
        <f t="shared" si="42"/>
        <v>325600</v>
      </c>
      <c r="E120" s="9"/>
      <c r="F120" s="9"/>
      <c r="G120" s="11">
        <f t="shared" ref="G120:H120" si="43">SUM(G92:G119)</f>
        <v>304150</v>
      </c>
      <c r="H120" s="14">
        <f t="shared" si="43"/>
        <v>1</v>
      </c>
      <c r="I120" s="11">
        <f t="shared" si="39"/>
        <v>-21450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4.25" customHeight="1">
      <c r="A121" s="1"/>
      <c r="B121" s="1"/>
      <c r="C121" s="11"/>
      <c r="D121" s="11"/>
      <c r="E121" s="32">
        <f>+E87-E119</f>
        <v>36920.67</v>
      </c>
      <c r="F121" s="33">
        <f>F87-F119</f>
        <v>-15719.10879</v>
      </c>
      <c r="G121" s="11"/>
      <c r="H121" s="11"/>
      <c r="I121" s="11">
        <f t="shared" si="39"/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4.25" customHeight="1">
      <c r="A122" s="1" t="s">
        <v>61</v>
      </c>
      <c r="B122" s="1"/>
      <c r="C122" s="11">
        <f t="shared" ref="C122:D122" si="44">+C89-C120</f>
        <v>43124.96</v>
      </c>
      <c r="D122" s="11">
        <f t="shared" si="44"/>
        <v>-47950</v>
      </c>
      <c r="E122" s="9"/>
      <c r="F122" s="9"/>
      <c r="G122" s="11">
        <f t="shared" ref="G122:H122" si="45">+G89-G120</f>
        <v>0</v>
      </c>
      <c r="H122" s="11">
        <f t="shared" si="45"/>
        <v>0</v>
      </c>
      <c r="I122" s="11">
        <f t="shared" si="39"/>
        <v>47950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4.25" customHeight="1">
      <c r="A123" s="1"/>
      <c r="B123" s="1"/>
      <c r="C123" s="11"/>
      <c r="D123" s="11"/>
      <c r="E123" s="9"/>
      <c r="F123" s="9"/>
      <c r="G123" s="11"/>
      <c r="H123" s="11"/>
      <c r="I123" s="1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4.25" hidden="1" customHeight="1">
      <c r="A124" s="30" t="s">
        <v>109</v>
      </c>
      <c r="B124" s="1"/>
      <c r="C124" s="11"/>
      <c r="D124" s="11"/>
      <c r="E124" s="9"/>
      <c r="F124" s="9"/>
      <c r="G124" s="11"/>
      <c r="H124" s="11"/>
      <c r="I124" s="1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4.25" hidden="1" customHeight="1">
      <c r="A125" s="30" t="s">
        <v>110</v>
      </c>
      <c r="B125" s="1"/>
      <c r="C125" s="11"/>
      <c r="D125" s="11"/>
      <c r="E125" s="32">
        <v>267.73</v>
      </c>
      <c r="F125" s="33">
        <f>E125*1.333</f>
        <v>356.88409</v>
      </c>
      <c r="G125" s="11"/>
      <c r="H125" s="11"/>
      <c r="I125" s="1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4.25" hidden="1" customHeight="1">
      <c r="A126" s="30" t="s">
        <v>111</v>
      </c>
      <c r="B126" s="1">
        <v>5610.0</v>
      </c>
      <c r="C126" s="10">
        <v>2871.5</v>
      </c>
      <c r="D126" s="11">
        <v>1000.0</v>
      </c>
      <c r="E126" s="32">
        <f t="shared" ref="E126:F126" si="46">SUM(E125)</f>
        <v>267.73</v>
      </c>
      <c r="F126" s="33">
        <f t="shared" si="46"/>
        <v>356.88409</v>
      </c>
      <c r="G126" s="11">
        <v>1000.0</v>
      </c>
      <c r="H126" s="11"/>
      <c r="I126" s="11">
        <f t="shared" ref="I126:I127" si="48">+G126-D126</f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4.25" hidden="1" customHeight="1">
      <c r="A127" s="30" t="s">
        <v>112</v>
      </c>
      <c r="B127" s="1"/>
      <c r="C127" s="11">
        <f t="shared" ref="C127:D127" si="47">SUM(C126)</f>
        <v>2871.5</v>
      </c>
      <c r="D127" s="11">
        <f t="shared" si="47"/>
        <v>1000</v>
      </c>
      <c r="E127" s="9"/>
      <c r="F127" s="9"/>
      <c r="G127" s="63">
        <f>G126</f>
        <v>1000</v>
      </c>
      <c r="H127" s="63"/>
      <c r="I127" s="11">
        <f t="shared" si="48"/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4.25" hidden="1" customHeight="1">
      <c r="A128" s="30"/>
      <c r="B128" s="1"/>
      <c r="C128" s="11"/>
      <c r="D128" s="11"/>
      <c r="E128" s="9"/>
      <c r="F128" s="9"/>
      <c r="G128" s="11"/>
      <c r="H128" s="11"/>
      <c r="I128" s="1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4.25" hidden="1" customHeight="1">
      <c r="A129" s="30" t="s">
        <v>113</v>
      </c>
      <c r="B129" s="1"/>
      <c r="C129" s="11"/>
      <c r="D129" s="11"/>
      <c r="E129" s="32">
        <v>0.0</v>
      </c>
      <c r="F129" s="33">
        <f>E129*1.333</f>
        <v>0</v>
      </c>
      <c r="G129" s="11"/>
      <c r="H129" s="11"/>
      <c r="I129" s="1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4.25" hidden="1" customHeight="1">
      <c r="A130" s="30" t="s">
        <v>114</v>
      </c>
      <c r="B130" s="1">
        <v>6901.0</v>
      </c>
      <c r="C130" s="10">
        <v>6168.49</v>
      </c>
      <c r="D130" s="11">
        <v>3200.0</v>
      </c>
      <c r="E130" s="32">
        <f t="shared" ref="E130:F130" si="49">SUM(E129)</f>
        <v>0</v>
      </c>
      <c r="F130" s="33">
        <f t="shared" si="49"/>
        <v>0</v>
      </c>
      <c r="G130" s="11">
        <v>3200.0</v>
      </c>
      <c r="H130" s="11"/>
      <c r="I130" s="11">
        <f t="shared" ref="I130:I135" si="51">+G130-D130</f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4.25" hidden="1" customHeight="1">
      <c r="A131" s="30" t="s">
        <v>115</v>
      </c>
      <c r="B131" s="1"/>
      <c r="C131" s="17">
        <f t="shared" ref="C131:D131" si="50">SUM(C130)</f>
        <v>6168.49</v>
      </c>
      <c r="D131" s="17">
        <f t="shared" si="50"/>
        <v>3200</v>
      </c>
      <c r="E131" s="9"/>
      <c r="F131" s="9"/>
      <c r="G131" s="63">
        <f>G130</f>
        <v>3200</v>
      </c>
      <c r="H131" s="63"/>
      <c r="I131" s="11">
        <f t="shared" si="51"/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4.25" hidden="1" customHeight="1">
      <c r="A132" s="30"/>
      <c r="B132" s="1"/>
      <c r="C132" s="11"/>
      <c r="D132" s="11"/>
      <c r="E132" s="32">
        <f>+E126-E130</f>
        <v>267.73</v>
      </c>
      <c r="F132" s="9"/>
      <c r="G132" s="63"/>
      <c r="H132" s="63"/>
      <c r="I132" s="11">
        <f t="shared" si="51"/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4.25" hidden="1" customHeight="1">
      <c r="A133" s="30" t="s">
        <v>116</v>
      </c>
      <c r="B133" s="1"/>
      <c r="C133" s="17">
        <f t="shared" ref="C133:D133" si="52">+C127-C131</f>
        <v>-3296.99</v>
      </c>
      <c r="D133" s="17">
        <f t="shared" si="52"/>
        <v>-2200</v>
      </c>
      <c r="E133" s="9"/>
      <c r="F133" s="9"/>
      <c r="G133" s="17"/>
      <c r="H133" s="17"/>
      <c r="I133" s="11">
        <f t="shared" si="51"/>
        <v>2200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4.25" hidden="1" customHeight="1">
      <c r="A134" s="1"/>
      <c r="B134" s="1"/>
      <c r="C134" s="11"/>
      <c r="D134" s="11"/>
      <c r="E134" s="32">
        <f>+E121+E132</f>
        <v>37188.4</v>
      </c>
      <c r="F134" s="33">
        <f>F121+F126-F130</f>
        <v>-15362.2247</v>
      </c>
      <c r="G134" s="11"/>
      <c r="H134" s="11"/>
      <c r="I134" s="11">
        <f t="shared" si="51"/>
        <v>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4.25" hidden="1" customHeight="1">
      <c r="A135" s="1" t="s">
        <v>62</v>
      </c>
      <c r="B135" s="1"/>
      <c r="C135" s="44">
        <f t="shared" ref="C135:D135" si="53">+C122+C133</f>
        <v>39827.97</v>
      </c>
      <c r="D135" s="44">
        <f t="shared" si="53"/>
        <v>-50150</v>
      </c>
      <c r="E135" s="9"/>
      <c r="F135" s="9"/>
      <c r="G135" s="44">
        <f>G122+G133+G131+G127</f>
        <v>4200</v>
      </c>
      <c r="H135" s="44">
        <f>+H122+H133</f>
        <v>0</v>
      </c>
      <c r="I135" s="11">
        <f t="shared" si="51"/>
        <v>54350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4.25" customHeight="1">
      <c r="A136" s="1"/>
      <c r="B136" s="1"/>
      <c r="C136" s="11"/>
      <c r="D136" s="11"/>
      <c r="E136" s="9"/>
      <c r="F136" s="9"/>
      <c r="G136" s="11"/>
      <c r="H136" s="1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4.25" customHeight="1">
      <c r="A137" s="1"/>
      <c r="B137" s="1"/>
      <c r="C137" s="11"/>
      <c r="D137" s="11"/>
      <c r="E137" s="9"/>
      <c r="F137" s="9"/>
      <c r="G137" s="11"/>
      <c r="H137" s="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4.25" customHeight="1">
      <c r="A138" s="1"/>
      <c r="B138" s="1"/>
      <c r="C138" s="11"/>
      <c r="D138" s="11"/>
      <c r="E138" s="9"/>
      <c r="F138" s="9"/>
      <c r="G138" s="11"/>
      <c r="H138" s="1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4.25" customHeight="1">
      <c r="A139" s="1"/>
      <c r="B139" s="1"/>
      <c r="C139" s="11"/>
      <c r="D139" s="11"/>
      <c r="E139" s="9"/>
      <c r="F139" s="9"/>
      <c r="G139" s="11"/>
      <c r="H139" s="1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4.25" customHeight="1">
      <c r="A140" s="1"/>
      <c r="B140" s="1"/>
      <c r="C140" s="11"/>
      <c r="D140" s="11"/>
      <c r="E140" s="9"/>
      <c r="F140" s="9"/>
      <c r="G140" s="11"/>
      <c r="H140" s="1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4.25" hidden="1" customHeight="1">
      <c r="A141" s="1" t="s">
        <v>117</v>
      </c>
      <c r="B141" s="1"/>
      <c r="C141" s="11"/>
      <c r="D141" s="11"/>
      <c r="E141" s="9"/>
      <c r="F141" s="9"/>
      <c r="G141" s="11"/>
      <c r="H141" s="1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4.25" hidden="1" customHeight="1">
      <c r="A142" s="1"/>
      <c r="B142" s="1"/>
      <c r="C142" s="11"/>
      <c r="D142" s="11"/>
      <c r="E142" s="64" t="s">
        <v>118</v>
      </c>
      <c r="F142" s="65" t="s">
        <v>119</v>
      </c>
      <c r="G142" s="11"/>
      <c r="H142" s="1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4.25" hidden="1" customHeight="1">
      <c r="A143" s="1"/>
      <c r="B143" s="66" t="s">
        <v>2</v>
      </c>
      <c r="C143" s="67" t="s">
        <v>120</v>
      </c>
      <c r="D143" s="67" t="s">
        <v>121</v>
      </c>
      <c r="E143" s="9"/>
      <c r="F143" s="9"/>
      <c r="G143" s="68" t="s">
        <v>122</v>
      </c>
      <c r="H143" s="1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4.25" hidden="1" customHeight="1">
      <c r="A144" s="1" t="s">
        <v>123</v>
      </c>
      <c r="B144" s="1"/>
      <c r="C144" s="11"/>
      <c r="D144" s="11"/>
      <c r="E144" s="9"/>
      <c r="F144" s="9"/>
      <c r="G144" s="63"/>
      <c r="H144" s="63"/>
      <c r="I144" s="6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4.25" hidden="1" customHeight="1">
      <c r="A145" s="1" t="s">
        <v>30</v>
      </c>
      <c r="B145" s="1"/>
      <c r="C145" s="11"/>
      <c r="D145" s="11"/>
      <c r="E145" s="32">
        <v>40270.2</v>
      </c>
      <c r="F145" s="33">
        <f>(E145/8)*12</f>
        <v>60405.3</v>
      </c>
      <c r="G145" s="11"/>
      <c r="H145" s="1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4.25" hidden="1" customHeight="1">
      <c r="A146" s="1" t="s">
        <v>124</v>
      </c>
      <c r="B146" s="1">
        <v>4400.0</v>
      </c>
      <c r="C146" s="17">
        <v>38061.93</v>
      </c>
      <c r="D146" s="17">
        <v>75000.0</v>
      </c>
      <c r="E146" s="32">
        <f>SUM(E145)</f>
        <v>40270.2</v>
      </c>
      <c r="F146" s="33">
        <f>F145</f>
        <v>60405.3</v>
      </c>
      <c r="G146" s="11">
        <v>75000.0</v>
      </c>
      <c r="H146" s="1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4.25" hidden="1" customHeight="1">
      <c r="A147" s="1" t="s">
        <v>54</v>
      </c>
      <c r="B147" s="1"/>
      <c r="C147" s="70">
        <f t="shared" ref="C147:D147" si="54">SUM(C146)</f>
        <v>38061.93</v>
      </c>
      <c r="D147" s="70">
        <f t="shared" si="54"/>
        <v>75000</v>
      </c>
      <c r="E147" s="9"/>
      <c r="F147" s="9"/>
      <c r="G147" s="63">
        <v>75000.0</v>
      </c>
      <c r="H147" s="63"/>
      <c r="I147" s="6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4.25" hidden="1" customHeight="1">
      <c r="A148" s="1"/>
      <c r="B148" s="1"/>
      <c r="C148" s="11"/>
      <c r="D148" s="11"/>
      <c r="E148" s="32">
        <v>40270.2</v>
      </c>
      <c r="F148" s="33">
        <f>F146</f>
        <v>60405.3</v>
      </c>
      <c r="G148" s="63"/>
      <c r="H148" s="63"/>
      <c r="I148" s="6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4.25" hidden="1" customHeight="1">
      <c r="A149" s="1" t="s">
        <v>55</v>
      </c>
      <c r="B149" s="1"/>
      <c r="C149" s="44">
        <v>38061.93</v>
      </c>
      <c r="D149" s="44">
        <v>75000.0</v>
      </c>
      <c r="E149" s="9"/>
      <c r="F149" s="9"/>
      <c r="G149" s="44">
        <v>75000.0</v>
      </c>
      <c r="H149" s="44"/>
      <c r="I149" s="7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4.25" hidden="1" customHeight="1">
      <c r="A150" s="1"/>
      <c r="B150" s="1"/>
      <c r="C150" s="11"/>
      <c r="D150" s="11"/>
      <c r="E150" s="9"/>
      <c r="F150" s="9"/>
      <c r="G150" s="11"/>
      <c r="H150" s="1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4.25" customHeight="1">
      <c r="A151" s="1"/>
      <c r="B151" s="1"/>
      <c r="C151" s="11"/>
      <c r="D151" s="11"/>
      <c r="E151" s="9"/>
      <c r="F151" s="9"/>
      <c r="G151" s="11"/>
      <c r="H151" s="1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4.25" customHeight="1">
      <c r="A152" s="1"/>
      <c r="B152" s="1"/>
      <c r="C152" s="11"/>
      <c r="D152" s="11"/>
      <c r="E152" s="9"/>
      <c r="F152" s="9"/>
      <c r="G152" s="11"/>
      <c r="H152" s="1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4.25" customHeight="1">
      <c r="A153" s="1"/>
      <c r="B153" s="1"/>
      <c r="C153" s="11"/>
      <c r="D153" s="11"/>
      <c r="E153" s="9"/>
      <c r="F153" s="9"/>
      <c r="G153" s="11"/>
      <c r="H153" s="1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4.25" customHeight="1">
      <c r="A154" s="1"/>
      <c r="B154" s="1"/>
      <c r="C154" s="11"/>
      <c r="D154" s="11"/>
      <c r="E154" s="9"/>
      <c r="F154" s="9"/>
      <c r="G154" s="11"/>
      <c r="H154" s="1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4.25" customHeight="1">
      <c r="A155" s="1"/>
      <c r="B155" s="1"/>
      <c r="C155" s="11"/>
      <c r="D155" s="11"/>
      <c r="E155" s="9"/>
      <c r="F155" s="9"/>
      <c r="G155" s="11"/>
      <c r="H155" s="1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4.25" customHeight="1">
      <c r="A156" s="1"/>
      <c r="B156" s="1"/>
      <c r="C156" s="11"/>
      <c r="D156" s="11"/>
      <c r="E156" s="9"/>
      <c r="F156" s="9"/>
      <c r="G156" s="11"/>
      <c r="H156" s="1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4.25" customHeight="1">
      <c r="A157" s="1"/>
      <c r="B157" s="1"/>
      <c r="C157" s="11"/>
      <c r="D157" s="11"/>
      <c r="E157" s="9"/>
      <c r="F157" s="9"/>
      <c r="G157" s="11"/>
      <c r="H157" s="1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4.25" customHeight="1">
      <c r="A158" s="1"/>
      <c r="B158" s="1"/>
      <c r="C158" s="11"/>
      <c r="D158" s="11"/>
      <c r="E158" s="9"/>
      <c r="F158" s="9"/>
      <c r="G158" s="11"/>
      <c r="H158" s="1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4.25" customHeight="1">
      <c r="A159" s="1"/>
      <c r="B159" s="1"/>
      <c r="C159" s="11"/>
      <c r="D159" s="11"/>
      <c r="E159" s="9"/>
      <c r="F159" s="9"/>
      <c r="G159" s="11"/>
      <c r="H159" s="1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4.25" customHeight="1">
      <c r="A160" s="1"/>
      <c r="B160" s="1"/>
      <c r="C160" s="11"/>
      <c r="D160" s="11"/>
      <c r="E160" s="9"/>
      <c r="F160" s="9"/>
      <c r="G160" s="11"/>
      <c r="H160" s="1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4.25" customHeight="1">
      <c r="A161" s="1"/>
      <c r="B161" s="1"/>
      <c r="C161" s="11"/>
      <c r="D161" s="11"/>
      <c r="E161" s="9"/>
      <c r="F161" s="9"/>
      <c r="G161" s="11"/>
      <c r="H161" s="1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4.25" customHeight="1">
      <c r="A162" s="1"/>
      <c r="B162" s="1"/>
      <c r="C162" s="11"/>
      <c r="D162" s="11"/>
      <c r="E162" s="9"/>
      <c r="F162" s="9"/>
      <c r="G162" s="11"/>
      <c r="H162" s="1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4.25" customHeight="1">
      <c r="A163" s="1"/>
      <c r="B163" s="1"/>
      <c r="C163" s="11"/>
      <c r="D163" s="11"/>
      <c r="E163" s="9"/>
      <c r="F163" s="9"/>
      <c r="G163" s="11"/>
      <c r="H163" s="1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4.25" customHeight="1">
      <c r="A164" s="1"/>
      <c r="B164" s="1"/>
      <c r="C164" s="11"/>
      <c r="D164" s="11"/>
      <c r="E164" s="9"/>
      <c r="F164" s="9"/>
      <c r="G164" s="11"/>
      <c r="H164" s="1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4.25" customHeight="1">
      <c r="A165" s="1"/>
      <c r="B165" s="1"/>
      <c r="C165" s="11"/>
      <c r="D165" s="11"/>
      <c r="E165" s="9"/>
      <c r="F165" s="9"/>
      <c r="G165" s="11"/>
      <c r="H165" s="1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4.25" customHeight="1">
      <c r="A166" s="1"/>
      <c r="B166" s="1"/>
      <c r="C166" s="11"/>
      <c r="D166" s="11"/>
      <c r="E166" s="9"/>
      <c r="F166" s="9"/>
      <c r="G166" s="11"/>
      <c r="H166" s="1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4.25" customHeight="1">
      <c r="A167" s="1"/>
      <c r="B167" s="1"/>
      <c r="C167" s="11"/>
      <c r="D167" s="11"/>
      <c r="E167" s="9"/>
      <c r="F167" s="9"/>
      <c r="G167" s="11"/>
      <c r="H167" s="1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4.25" customHeight="1">
      <c r="A168" s="1"/>
      <c r="B168" s="1"/>
      <c r="C168" s="11"/>
      <c r="D168" s="11"/>
      <c r="E168" s="9"/>
      <c r="F168" s="9"/>
      <c r="G168" s="11"/>
      <c r="H168" s="1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4.25" customHeight="1">
      <c r="A169" s="1"/>
      <c r="B169" s="1"/>
      <c r="C169" s="11"/>
      <c r="D169" s="11"/>
      <c r="E169" s="9"/>
      <c r="F169" s="9"/>
      <c r="G169" s="11"/>
      <c r="H169" s="1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4.25" customHeight="1">
      <c r="A170" s="1"/>
      <c r="B170" s="1"/>
      <c r="C170" s="11"/>
      <c r="D170" s="11"/>
      <c r="E170" s="9"/>
      <c r="F170" s="9"/>
      <c r="G170" s="11"/>
      <c r="H170" s="1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4.25" customHeight="1">
      <c r="A171" s="1"/>
      <c r="B171" s="1"/>
      <c r="C171" s="11"/>
      <c r="D171" s="11"/>
      <c r="E171" s="9"/>
      <c r="F171" s="9"/>
      <c r="G171" s="11"/>
      <c r="H171" s="1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4.25" customHeight="1">
      <c r="A172" s="1"/>
      <c r="B172" s="1"/>
      <c r="C172" s="11"/>
      <c r="D172" s="11"/>
      <c r="E172" s="9"/>
      <c r="F172" s="9"/>
      <c r="G172" s="11"/>
      <c r="H172" s="1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4.25" customHeight="1">
      <c r="A173" s="1"/>
      <c r="B173" s="1"/>
      <c r="C173" s="11"/>
      <c r="D173" s="11"/>
      <c r="E173" s="9"/>
      <c r="F173" s="9"/>
      <c r="G173" s="11"/>
      <c r="H173" s="1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4.25" customHeight="1">
      <c r="A174" s="1"/>
      <c r="B174" s="1"/>
      <c r="C174" s="11"/>
      <c r="D174" s="11"/>
      <c r="E174" s="9"/>
      <c r="F174" s="9"/>
      <c r="G174" s="11"/>
      <c r="H174" s="1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4.25" customHeight="1">
      <c r="A175" s="1"/>
      <c r="B175" s="1"/>
      <c r="C175" s="11"/>
      <c r="D175" s="11"/>
      <c r="E175" s="9"/>
      <c r="F175" s="9"/>
      <c r="G175" s="11"/>
      <c r="H175" s="1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4.25" customHeight="1">
      <c r="A176" s="1"/>
      <c r="B176" s="1"/>
      <c r="C176" s="11"/>
      <c r="D176" s="11"/>
      <c r="E176" s="9"/>
      <c r="F176" s="9"/>
      <c r="G176" s="11"/>
      <c r="H176" s="1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4.25" customHeight="1">
      <c r="A177" s="1"/>
      <c r="B177" s="1"/>
      <c r="C177" s="11"/>
      <c r="D177" s="11"/>
      <c r="E177" s="9"/>
      <c r="F177" s="9"/>
      <c r="G177" s="11"/>
      <c r="H177" s="1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4.25" customHeight="1">
      <c r="A178" s="1"/>
      <c r="B178" s="1"/>
      <c r="C178" s="11"/>
      <c r="D178" s="11"/>
      <c r="E178" s="9"/>
      <c r="F178" s="9"/>
      <c r="G178" s="11"/>
      <c r="H178" s="1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4.25" customHeight="1">
      <c r="A179" s="1"/>
      <c r="B179" s="1"/>
      <c r="C179" s="11"/>
      <c r="D179" s="11"/>
      <c r="E179" s="9"/>
      <c r="F179" s="9"/>
      <c r="G179" s="11"/>
      <c r="H179" s="1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4.25" customHeight="1">
      <c r="A180" s="1"/>
      <c r="B180" s="1"/>
      <c r="C180" s="11"/>
      <c r="D180" s="11"/>
      <c r="E180" s="9"/>
      <c r="F180" s="9"/>
      <c r="G180" s="11"/>
      <c r="H180" s="1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4.25" customHeight="1">
      <c r="A181" s="1"/>
      <c r="B181" s="1"/>
      <c r="C181" s="11"/>
      <c r="D181" s="11"/>
      <c r="E181" s="9"/>
      <c r="F181" s="9"/>
      <c r="G181" s="11"/>
      <c r="H181" s="1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4.25" customHeight="1">
      <c r="A182" s="1"/>
      <c r="B182" s="1"/>
      <c r="C182" s="11"/>
      <c r="D182" s="11"/>
      <c r="E182" s="9"/>
      <c r="F182" s="9"/>
      <c r="G182" s="11"/>
      <c r="H182" s="1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4.25" customHeight="1">
      <c r="A183" s="1"/>
      <c r="B183" s="1"/>
      <c r="C183" s="11"/>
      <c r="D183" s="11"/>
      <c r="E183" s="9"/>
      <c r="F183" s="9"/>
      <c r="G183" s="11"/>
      <c r="H183" s="1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4.25" customHeight="1">
      <c r="A184" s="1"/>
      <c r="B184" s="1"/>
      <c r="C184" s="11"/>
      <c r="D184" s="11"/>
      <c r="E184" s="9"/>
      <c r="F184" s="9"/>
      <c r="G184" s="11"/>
      <c r="H184" s="1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4.25" customHeight="1">
      <c r="A185" s="1"/>
      <c r="B185" s="1"/>
      <c r="C185" s="11"/>
      <c r="D185" s="11"/>
      <c r="E185" s="9"/>
      <c r="F185" s="9"/>
      <c r="G185" s="11"/>
      <c r="H185" s="1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4.25" customHeight="1">
      <c r="A186" s="1"/>
      <c r="B186" s="1"/>
      <c r="C186" s="11"/>
      <c r="D186" s="11"/>
      <c r="E186" s="9"/>
      <c r="F186" s="9"/>
      <c r="G186" s="11"/>
      <c r="H186" s="1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4.25" customHeight="1">
      <c r="A187" s="1"/>
      <c r="B187" s="1"/>
      <c r="C187" s="11"/>
      <c r="D187" s="11"/>
      <c r="E187" s="9"/>
      <c r="F187" s="9"/>
      <c r="G187" s="11"/>
      <c r="H187" s="1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4.25" customHeight="1">
      <c r="A188" s="1"/>
      <c r="B188" s="1"/>
      <c r="C188" s="11"/>
      <c r="D188" s="11"/>
      <c r="E188" s="9"/>
      <c r="F188" s="9"/>
      <c r="G188" s="11"/>
      <c r="H188" s="1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4.25" customHeight="1">
      <c r="A189" s="1"/>
      <c r="B189" s="1"/>
      <c r="C189" s="11"/>
      <c r="D189" s="11"/>
      <c r="E189" s="9"/>
      <c r="F189" s="9"/>
      <c r="G189" s="11"/>
      <c r="H189" s="1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4.25" customHeight="1">
      <c r="A190" s="1"/>
      <c r="B190" s="1"/>
      <c r="C190" s="11"/>
      <c r="D190" s="11"/>
      <c r="E190" s="9"/>
      <c r="F190" s="9"/>
      <c r="G190" s="11"/>
      <c r="H190" s="1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4.25" customHeight="1">
      <c r="A191" s="1"/>
      <c r="B191" s="1"/>
      <c r="C191" s="11"/>
      <c r="D191" s="11"/>
      <c r="E191" s="9"/>
      <c r="F191" s="9"/>
      <c r="G191" s="11"/>
      <c r="H191" s="1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4.25" customHeight="1">
      <c r="A192" s="1"/>
      <c r="B192" s="1"/>
      <c r="C192" s="11"/>
      <c r="D192" s="11"/>
      <c r="E192" s="9"/>
      <c r="F192" s="9"/>
      <c r="G192" s="11"/>
      <c r="H192" s="1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4.25" customHeight="1">
      <c r="A193" s="1"/>
      <c r="B193" s="1"/>
      <c r="C193" s="11"/>
      <c r="D193" s="11"/>
      <c r="E193" s="9"/>
      <c r="F193" s="9"/>
      <c r="G193" s="11"/>
      <c r="H193" s="1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4.25" customHeight="1">
      <c r="A194" s="1"/>
      <c r="B194" s="1"/>
      <c r="C194" s="11"/>
      <c r="D194" s="11"/>
      <c r="E194" s="9"/>
      <c r="F194" s="9"/>
      <c r="G194" s="11"/>
      <c r="H194" s="1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4.25" customHeight="1">
      <c r="A195" s="1"/>
      <c r="B195" s="1"/>
      <c r="C195" s="11"/>
      <c r="D195" s="11"/>
      <c r="E195" s="9"/>
      <c r="F195" s="9"/>
      <c r="G195" s="11"/>
      <c r="H195" s="1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4.25" customHeight="1">
      <c r="A196" s="1"/>
      <c r="B196" s="1"/>
      <c r="C196" s="11"/>
      <c r="D196" s="11"/>
      <c r="E196" s="9"/>
      <c r="F196" s="9"/>
      <c r="G196" s="11"/>
      <c r="H196" s="1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4.25" customHeight="1">
      <c r="A197" s="1"/>
      <c r="B197" s="1"/>
      <c r="C197" s="11"/>
      <c r="D197" s="11"/>
      <c r="E197" s="9"/>
      <c r="F197" s="9"/>
      <c r="G197" s="11"/>
      <c r="H197" s="1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4.25" customHeight="1">
      <c r="A198" s="1"/>
      <c r="B198" s="1"/>
      <c r="C198" s="11"/>
      <c r="D198" s="11"/>
      <c r="E198" s="9"/>
      <c r="F198" s="9"/>
      <c r="G198" s="11"/>
      <c r="H198" s="1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4.25" customHeight="1">
      <c r="A199" s="1"/>
      <c r="B199" s="1"/>
      <c r="C199" s="11"/>
      <c r="D199" s="11"/>
      <c r="E199" s="9"/>
      <c r="F199" s="9"/>
      <c r="G199" s="11"/>
      <c r="H199" s="1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4.25" customHeight="1">
      <c r="A200" s="1"/>
      <c r="B200" s="1"/>
      <c r="C200" s="11"/>
      <c r="D200" s="11"/>
      <c r="E200" s="9"/>
      <c r="F200" s="9"/>
      <c r="G200" s="11"/>
      <c r="H200" s="1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4.25" customHeight="1">
      <c r="A201" s="1"/>
      <c r="B201" s="1"/>
      <c r="C201" s="11"/>
      <c r="D201" s="11"/>
      <c r="E201" s="9"/>
      <c r="F201" s="9"/>
      <c r="G201" s="11"/>
      <c r="H201" s="1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4.25" customHeight="1">
      <c r="A202" s="1"/>
      <c r="B202" s="1"/>
      <c r="C202" s="11"/>
      <c r="D202" s="11"/>
      <c r="E202" s="9"/>
      <c r="F202" s="9"/>
      <c r="G202" s="11"/>
      <c r="H202" s="1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4.25" customHeight="1">
      <c r="A203" s="1"/>
      <c r="B203" s="1"/>
      <c r="C203" s="11"/>
      <c r="D203" s="11"/>
      <c r="E203" s="9"/>
      <c r="F203" s="9"/>
      <c r="G203" s="11"/>
      <c r="H203" s="1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4.25" customHeight="1">
      <c r="A204" s="1"/>
      <c r="B204" s="1"/>
      <c r="C204" s="11"/>
      <c r="D204" s="11"/>
      <c r="E204" s="9"/>
      <c r="F204" s="9"/>
      <c r="G204" s="11"/>
      <c r="H204" s="1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4.25" customHeight="1">
      <c r="A205" s="1"/>
      <c r="B205" s="1"/>
      <c r="C205" s="11"/>
      <c r="D205" s="11"/>
      <c r="E205" s="9"/>
      <c r="F205" s="9"/>
      <c r="G205" s="11"/>
      <c r="H205" s="1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4.25" customHeight="1">
      <c r="A206" s="1"/>
      <c r="B206" s="1"/>
      <c r="C206" s="11"/>
      <c r="D206" s="11"/>
      <c r="E206" s="9"/>
      <c r="F206" s="9"/>
      <c r="G206" s="11"/>
      <c r="H206" s="1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4.25" customHeight="1">
      <c r="A207" s="1"/>
      <c r="B207" s="1"/>
      <c r="C207" s="11"/>
      <c r="D207" s="11"/>
      <c r="E207" s="9"/>
      <c r="F207" s="9"/>
      <c r="G207" s="11"/>
      <c r="H207" s="1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4.25" customHeight="1">
      <c r="A208" s="1"/>
      <c r="B208" s="1"/>
      <c r="C208" s="11"/>
      <c r="D208" s="11"/>
      <c r="E208" s="9"/>
      <c r="F208" s="9"/>
      <c r="G208" s="11"/>
      <c r="H208" s="1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4.25" customHeight="1">
      <c r="A209" s="1"/>
      <c r="B209" s="1"/>
      <c r="C209" s="11"/>
      <c r="D209" s="11"/>
      <c r="E209" s="9"/>
      <c r="F209" s="9"/>
      <c r="G209" s="11"/>
      <c r="H209" s="1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4.25" customHeight="1">
      <c r="A210" s="1"/>
      <c r="B210" s="1"/>
      <c r="C210" s="11"/>
      <c r="D210" s="11"/>
      <c r="E210" s="9"/>
      <c r="F210" s="9"/>
      <c r="G210" s="11"/>
      <c r="H210" s="1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4.25" customHeight="1">
      <c r="A211" s="1"/>
      <c r="B211" s="1"/>
      <c r="C211" s="11"/>
      <c r="D211" s="11"/>
      <c r="E211" s="9"/>
      <c r="F211" s="9"/>
      <c r="G211" s="11"/>
      <c r="H211" s="1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4.25" customHeight="1">
      <c r="A212" s="1"/>
      <c r="B212" s="1"/>
      <c r="C212" s="11"/>
      <c r="D212" s="11"/>
      <c r="E212" s="9"/>
      <c r="F212" s="9"/>
      <c r="G212" s="11"/>
      <c r="H212" s="1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4.25" customHeight="1">
      <c r="A213" s="1"/>
      <c r="B213" s="1"/>
      <c r="C213" s="11"/>
      <c r="D213" s="11"/>
      <c r="E213" s="9"/>
      <c r="F213" s="9"/>
      <c r="G213" s="11"/>
      <c r="H213" s="1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4.25" customHeight="1">
      <c r="A214" s="1"/>
      <c r="B214" s="1"/>
      <c r="C214" s="11"/>
      <c r="D214" s="11"/>
      <c r="E214" s="9"/>
      <c r="F214" s="9"/>
      <c r="G214" s="11"/>
      <c r="H214" s="1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4.25" customHeight="1">
      <c r="A215" s="1"/>
      <c r="B215" s="1"/>
      <c r="C215" s="11"/>
      <c r="D215" s="11"/>
      <c r="E215" s="9"/>
      <c r="F215" s="9"/>
      <c r="G215" s="11"/>
      <c r="H215" s="1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4.25" customHeight="1">
      <c r="A216" s="1"/>
      <c r="B216" s="1"/>
      <c r="C216" s="11"/>
      <c r="D216" s="11"/>
      <c r="E216" s="9"/>
      <c r="F216" s="9"/>
      <c r="G216" s="11"/>
      <c r="H216" s="1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4.25" customHeight="1">
      <c r="A217" s="1"/>
      <c r="B217" s="1"/>
      <c r="C217" s="11"/>
      <c r="D217" s="11"/>
      <c r="E217" s="9"/>
      <c r="F217" s="9"/>
      <c r="G217" s="11"/>
      <c r="H217" s="1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4.25" customHeight="1">
      <c r="A218" s="1"/>
      <c r="B218" s="1"/>
      <c r="C218" s="11"/>
      <c r="D218" s="11"/>
      <c r="E218" s="9"/>
      <c r="F218" s="9"/>
      <c r="G218" s="11"/>
      <c r="H218" s="1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4.25" customHeight="1">
      <c r="A219" s="1"/>
      <c r="B219" s="1"/>
      <c r="C219" s="11"/>
      <c r="D219" s="11"/>
      <c r="E219" s="9"/>
      <c r="F219" s="9"/>
      <c r="G219" s="11"/>
      <c r="H219" s="1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4.25" customHeight="1">
      <c r="A220" s="1"/>
      <c r="B220" s="1"/>
      <c r="C220" s="11"/>
      <c r="D220" s="11"/>
      <c r="E220" s="9"/>
      <c r="F220" s="9"/>
      <c r="G220" s="11"/>
      <c r="H220" s="1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4.25" customHeight="1">
      <c r="A221" s="1"/>
      <c r="B221" s="1"/>
      <c r="C221" s="11"/>
      <c r="D221" s="11"/>
      <c r="E221" s="9"/>
      <c r="F221" s="9"/>
      <c r="G221" s="11"/>
      <c r="H221" s="1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4.25" customHeight="1">
      <c r="A222" s="1"/>
      <c r="B222" s="1"/>
      <c r="C222" s="11"/>
      <c r="D222" s="11"/>
      <c r="E222" s="9"/>
      <c r="F222" s="9"/>
      <c r="G222" s="11"/>
      <c r="H222" s="1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4.25" customHeight="1">
      <c r="A223" s="1"/>
      <c r="B223" s="1"/>
      <c r="C223" s="11"/>
      <c r="D223" s="11"/>
      <c r="E223" s="9"/>
      <c r="F223" s="9"/>
      <c r="G223" s="11"/>
      <c r="H223" s="1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4.25" customHeight="1">
      <c r="A224" s="1"/>
      <c r="B224" s="1"/>
      <c r="C224" s="11"/>
      <c r="D224" s="11"/>
      <c r="E224" s="9"/>
      <c r="F224" s="9"/>
      <c r="G224" s="11"/>
      <c r="H224" s="1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4.25" customHeight="1">
      <c r="A225" s="1"/>
      <c r="B225" s="1"/>
      <c r="C225" s="11"/>
      <c r="D225" s="11"/>
      <c r="E225" s="9"/>
      <c r="F225" s="9"/>
      <c r="G225" s="11"/>
      <c r="H225" s="1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4.25" customHeight="1">
      <c r="A226" s="1"/>
      <c r="B226" s="1"/>
      <c r="C226" s="11"/>
      <c r="D226" s="11"/>
      <c r="E226" s="9"/>
      <c r="F226" s="9"/>
      <c r="G226" s="11"/>
      <c r="H226" s="1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4.25" customHeight="1">
      <c r="A227" s="1"/>
      <c r="B227" s="1"/>
      <c r="C227" s="11"/>
      <c r="D227" s="11"/>
      <c r="E227" s="9"/>
      <c r="F227" s="9"/>
      <c r="G227" s="11"/>
      <c r="H227" s="1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4.25" customHeight="1">
      <c r="A228" s="1"/>
      <c r="B228" s="1"/>
      <c r="C228" s="11"/>
      <c r="D228" s="11"/>
      <c r="E228" s="9"/>
      <c r="F228" s="9"/>
      <c r="G228" s="11"/>
      <c r="H228" s="1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4.25" customHeight="1">
      <c r="A229" s="1"/>
      <c r="B229" s="1"/>
      <c r="C229" s="11"/>
      <c r="D229" s="11"/>
      <c r="E229" s="9"/>
      <c r="F229" s="9"/>
      <c r="G229" s="11"/>
      <c r="H229" s="1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4.25" customHeight="1">
      <c r="A230" s="1"/>
      <c r="B230" s="1"/>
      <c r="C230" s="11"/>
      <c r="D230" s="11"/>
      <c r="E230" s="9"/>
      <c r="F230" s="9"/>
      <c r="G230" s="11"/>
      <c r="H230" s="1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4.25" customHeight="1">
      <c r="A231" s="1"/>
      <c r="B231" s="1"/>
      <c r="C231" s="11"/>
      <c r="D231" s="11"/>
      <c r="E231" s="9"/>
      <c r="F231" s="9"/>
      <c r="G231" s="11"/>
      <c r="H231" s="1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4.25" customHeight="1">
      <c r="A232" s="1"/>
      <c r="B232" s="1"/>
      <c r="C232" s="11"/>
      <c r="D232" s="11"/>
      <c r="E232" s="9"/>
      <c r="F232" s="9"/>
      <c r="G232" s="11"/>
      <c r="H232" s="1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4.25" customHeight="1">
      <c r="A233" s="1"/>
      <c r="B233" s="1"/>
      <c r="C233" s="11"/>
      <c r="D233" s="11"/>
      <c r="E233" s="9"/>
      <c r="F233" s="9"/>
      <c r="G233" s="11"/>
      <c r="H233" s="1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4.25" customHeight="1">
      <c r="A234" s="1"/>
      <c r="B234" s="1"/>
      <c r="C234" s="11"/>
      <c r="D234" s="11"/>
      <c r="E234" s="9"/>
      <c r="F234" s="9"/>
      <c r="G234" s="11"/>
      <c r="H234" s="1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4.25" customHeight="1">
      <c r="A235" s="1"/>
      <c r="B235" s="1"/>
      <c r="C235" s="11"/>
      <c r="D235" s="11"/>
      <c r="E235" s="9"/>
      <c r="F235" s="9"/>
      <c r="G235" s="11"/>
      <c r="H235" s="1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4.25" customHeight="1">
      <c r="A236" s="1"/>
      <c r="B236" s="1"/>
      <c r="C236" s="11"/>
      <c r="D236" s="11"/>
      <c r="E236" s="9"/>
      <c r="F236" s="9"/>
      <c r="G236" s="11"/>
      <c r="H236" s="1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4.25" customHeight="1">
      <c r="A237" s="1"/>
      <c r="B237" s="1"/>
      <c r="C237" s="11"/>
      <c r="D237" s="11"/>
      <c r="E237" s="9"/>
      <c r="F237" s="9"/>
      <c r="G237" s="11"/>
      <c r="H237" s="1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4.25" customHeight="1">
      <c r="A238" s="1"/>
      <c r="B238" s="1"/>
      <c r="C238" s="11"/>
      <c r="D238" s="11"/>
      <c r="E238" s="9"/>
      <c r="F238" s="9"/>
      <c r="G238" s="11"/>
      <c r="H238" s="1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4.25" customHeight="1">
      <c r="A239" s="1"/>
      <c r="B239" s="1"/>
      <c r="C239" s="11"/>
      <c r="D239" s="11"/>
      <c r="E239" s="9"/>
      <c r="F239" s="9"/>
      <c r="G239" s="11"/>
      <c r="H239" s="1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4.25" customHeight="1">
      <c r="A240" s="1"/>
      <c r="B240" s="1"/>
      <c r="C240" s="11"/>
      <c r="D240" s="11"/>
      <c r="E240" s="9"/>
      <c r="F240" s="9"/>
      <c r="G240" s="11"/>
      <c r="H240" s="1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4.25" customHeight="1">
      <c r="A241" s="1"/>
      <c r="B241" s="1"/>
      <c r="C241" s="11"/>
      <c r="D241" s="11"/>
      <c r="E241" s="9"/>
      <c r="F241" s="9"/>
      <c r="G241" s="11"/>
      <c r="H241" s="1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4.25" customHeight="1">
      <c r="A242" s="1"/>
      <c r="B242" s="1"/>
      <c r="C242" s="11"/>
      <c r="D242" s="11"/>
      <c r="E242" s="9"/>
      <c r="F242" s="9"/>
      <c r="G242" s="11"/>
      <c r="H242" s="1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4.25" customHeight="1">
      <c r="A243" s="1"/>
      <c r="B243" s="1"/>
      <c r="C243" s="11"/>
      <c r="D243" s="11"/>
      <c r="E243" s="9"/>
      <c r="F243" s="9"/>
      <c r="G243" s="11"/>
      <c r="H243" s="1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4.25" customHeight="1">
      <c r="A244" s="1"/>
      <c r="B244" s="1"/>
      <c r="C244" s="11"/>
      <c r="D244" s="11"/>
      <c r="E244" s="9"/>
      <c r="F244" s="9"/>
      <c r="G244" s="11"/>
      <c r="H244" s="1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4.25" customHeight="1">
      <c r="A245" s="1"/>
      <c r="B245" s="1"/>
      <c r="C245" s="11"/>
      <c r="D245" s="11"/>
      <c r="E245" s="9"/>
      <c r="F245" s="9"/>
      <c r="G245" s="11"/>
      <c r="H245" s="1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4.25" customHeight="1">
      <c r="A246" s="1"/>
      <c r="B246" s="1"/>
      <c r="C246" s="11"/>
      <c r="D246" s="11"/>
      <c r="E246" s="9"/>
      <c r="F246" s="9"/>
      <c r="G246" s="11"/>
      <c r="H246" s="1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4.25" customHeight="1">
      <c r="A247" s="1"/>
      <c r="B247" s="1"/>
      <c r="C247" s="11"/>
      <c r="D247" s="11"/>
      <c r="E247" s="9"/>
      <c r="F247" s="9"/>
      <c r="G247" s="11"/>
      <c r="H247" s="1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4.25" customHeight="1">
      <c r="A248" s="1"/>
      <c r="B248" s="1"/>
      <c r="C248" s="11"/>
      <c r="D248" s="11"/>
      <c r="E248" s="9"/>
      <c r="F248" s="9"/>
      <c r="G248" s="11"/>
      <c r="H248" s="1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4.25" customHeight="1">
      <c r="A249" s="1"/>
      <c r="B249" s="1"/>
      <c r="C249" s="11"/>
      <c r="D249" s="11"/>
      <c r="E249" s="9"/>
      <c r="F249" s="9"/>
      <c r="G249" s="11"/>
      <c r="H249" s="1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4.25" customHeight="1">
      <c r="A250" s="1"/>
      <c r="B250" s="1"/>
      <c r="C250" s="11"/>
      <c r="D250" s="11"/>
      <c r="E250" s="9"/>
      <c r="F250" s="9"/>
      <c r="G250" s="11"/>
      <c r="H250" s="1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4.25" customHeight="1">
      <c r="A251" s="1"/>
      <c r="B251" s="1"/>
      <c r="C251" s="11"/>
      <c r="D251" s="11"/>
      <c r="E251" s="9"/>
      <c r="F251" s="9"/>
      <c r="G251" s="11"/>
      <c r="H251" s="1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4.25" customHeight="1">
      <c r="A252" s="1"/>
      <c r="B252" s="1"/>
      <c r="C252" s="11"/>
      <c r="D252" s="11"/>
      <c r="E252" s="9"/>
      <c r="F252" s="9"/>
      <c r="G252" s="11"/>
      <c r="H252" s="1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4.25" customHeight="1">
      <c r="A253" s="1"/>
      <c r="B253" s="1"/>
      <c r="C253" s="11"/>
      <c r="D253" s="11"/>
      <c r="E253" s="9"/>
      <c r="F253" s="9"/>
      <c r="G253" s="11"/>
      <c r="H253" s="1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4.25" customHeight="1">
      <c r="A254" s="1"/>
      <c r="B254" s="1"/>
      <c r="C254" s="11"/>
      <c r="D254" s="11"/>
      <c r="E254" s="9"/>
      <c r="F254" s="9"/>
      <c r="G254" s="11"/>
      <c r="H254" s="1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4.25" customHeight="1">
      <c r="A255" s="1"/>
      <c r="B255" s="1"/>
      <c r="C255" s="11"/>
      <c r="D255" s="11"/>
      <c r="E255" s="9"/>
      <c r="F255" s="9"/>
      <c r="G255" s="11"/>
      <c r="H255" s="1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4.25" customHeight="1">
      <c r="A256" s="1"/>
      <c r="B256" s="1"/>
      <c r="C256" s="11"/>
      <c r="D256" s="11"/>
      <c r="E256" s="9"/>
      <c r="F256" s="9"/>
      <c r="G256" s="11"/>
      <c r="H256" s="1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4.25" customHeight="1">
      <c r="A257" s="1"/>
      <c r="B257" s="1"/>
      <c r="C257" s="11"/>
      <c r="D257" s="11"/>
      <c r="E257" s="9"/>
      <c r="F257" s="9"/>
      <c r="G257" s="11"/>
      <c r="H257" s="1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4.25" customHeight="1">
      <c r="A258" s="1"/>
      <c r="B258" s="1"/>
      <c r="C258" s="11"/>
      <c r="D258" s="11"/>
      <c r="E258" s="9"/>
      <c r="F258" s="9"/>
      <c r="G258" s="11"/>
      <c r="H258" s="1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4.25" customHeight="1">
      <c r="A259" s="1"/>
      <c r="B259" s="1"/>
      <c r="C259" s="11"/>
      <c r="D259" s="11"/>
      <c r="E259" s="9"/>
      <c r="F259" s="9"/>
      <c r="G259" s="11"/>
      <c r="H259" s="1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4.25" customHeight="1">
      <c r="A260" s="1"/>
      <c r="B260" s="1"/>
      <c r="C260" s="11"/>
      <c r="D260" s="11"/>
      <c r="E260" s="9"/>
      <c r="F260" s="9"/>
      <c r="G260" s="11"/>
      <c r="H260" s="1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4.25" customHeight="1">
      <c r="A261" s="1"/>
      <c r="B261" s="1"/>
      <c r="C261" s="11"/>
      <c r="D261" s="11"/>
      <c r="E261" s="9"/>
      <c r="F261" s="9"/>
      <c r="G261" s="11"/>
      <c r="H261" s="1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4.25" customHeight="1">
      <c r="A262" s="1"/>
      <c r="B262" s="1"/>
      <c r="C262" s="11"/>
      <c r="D262" s="11"/>
      <c r="E262" s="9"/>
      <c r="F262" s="9"/>
      <c r="G262" s="11"/>
      <c r="H262" s="1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4.25" customHeight="1">
      <c r="A263" s="1"/>
      <c r="B263" s="1"/>
      <c r="C263" s="11"/>
      <c r="D263" s="11"/>
      <c r="E263" s="9"/>
      <c r="F263" s="9"/>
      <c r="G263" s="11"/>
      <c r="H263" s="1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4.25" customHeight="1">
      <c r="A264" s="1"/>
      <c r="B264" s="1"/>
      <c r="C264" s="11"/>
      <c r="D264" s="11"/>
      <c r="E264" s="9"/>
      <c r="F264" s="9"/>
      <c r="G264" s="11"/>
      <c r="H264" s="1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4.25" customHeight="1">
      <c r="A265" s="1"/>
      <c r="B265" s="1"/>
      <c r="C265" s="11"/>
      <c r="D265" s="11"/>
      <c r="E265" s="9"/>
      <c r="F265" s="9"/>
      <c r="G265" s="11"/>
      <c r="H265" s="1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4.25" customHeight="1">
      <c r="A266" s="1"/>
      <c r="B266" s="1"/>
      <c r="C266" s="11"/>
      <c r="D266" s="11"/>
      <c r="E266" s="9"/>
      <c r="F266" s="9"/>
      <c r="G266" s="11"/>
      <c r="H266" s="1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4.25" customHeight="1">
      <c r="A267" s="1"/>
      <c r="B267" s="1"/>
      <c r="C267" s="11"/>
      <c r="D267" s="11"/>
      <c r="E267" s="9"/>
      <c r="F267" s="9"/>
      <c r="G267" s="11"/>
      <c r="H267" s="1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4.25" customHeight="1">
      <c r="A268" s="1"/>
      <c r="B268" s="1"/>
      <c r="C268" s="11"/>
      <c r="D268" s="11"/>
      <c r="E268" s="9"/>
      <c r="F268" s="9"/>
      <c r="G268" s="11"/>
      <c r="H268" s="1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4.25" customHeight="1">
      <c r="A269" s="1"/>
      <c r="B269" s="1"/>
      <c r="C269" s="11"/>
      <c r="D269" s="11"/>
      <c r="E269" s="9"/>
      <c r="F269" s="9"/>
      <c r="G269" s="11"/>
      <c r="H269" s="1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4.25" customHeight="1">
      <c r="A270" s="1"/>
      <c r="B270" s="1"/>
      <c r="C270" s="11"/>
      <c r="D270" s="11"/>
      <c r="E270" s="9"/>
      <c r="F270" s="9"/>
      <c r="G270" s="11"/>
      <c r="H270" s="1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4.25" customHeight="1">
      <c r="A271" s="1"/>
      <c r="B271" s="1"/>
      <c r="C271" s="11"/>
      <c r="D271" s="11"/>
      <c r="E271" s="9"/>
      <c r="F271" s="9"/>
      <c r="G271" s="11"/>
      <c r="H271" s="1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4.25" customHeight="1">
      <c r="A272" s="1"/>
      <c r="B272" s="1"/>
      <c r="C272" s="11"/>
      <c r="D272" s="11"/>
      <c r="E272" s="9"/>
      <c r="F272" s="9"/>
      <c r="G272" s="11"/>
      <c r="H272" s="1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4.25" customHeight="1">
      <c r="A273" s="1"/>
      <c r="B273" s="1"/>
      <c r="C273" s="11"/>
      <c r="D273" s="11"/>
      <c r="E273" s="9"/>
      <c r="F273" s="9"/>
      <c r="G273" s="11"/>
      <c r="H273" s="1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4.25" customHeight="1">
      <c r="A274" s="1"/>
      <c r="B274" s="1"/>
      <c r="C274" s="11"/>
      <c r="D274" s="11"/>
      <c r="E274" s="9"/>
      <c r="F274" s="9"/>
      <c r="G274" s="11"/>
      <c r="H274" s="1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4.25" customHeight="1">
      <c r="A275" s="1"/>
      <c r="B275" s="1"/>
      <c r="C275" s="11"/>
      <c r="D275" s="11"/>
      <c r="E275" s="9"/>
      <c r="F275" s="9"/>
      <c r="G275" s="11"/>
      <c r="H275" s="1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4.25" customHeight="1">
      <c r="A276" s="1"/>
      <c r="B276" s="1"/>
      <c r="C276" s="11"/>
      <c r="D276" s="11"/>
      <c r="E276" s="9"/>
      <c r="F276" s="9"/>
      <c r="G276" s="11"/>
      <c r="H276" s="1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4.25" customHeight="1">
      <c r="A277" s="1"/>
      <c r="B277" s="1"/>
      <c r="C277" s="11"/>
      <c r="D277" s="11"/>
      <c r="E277" s="9"/>
      <c r="F277" s="9"/>
      <c r="G277" s="11"/>
      <c r="H277" s="1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4.25" customHeight="1">
      <c r="A278" s="1"/>
      <c r="B278" s="1"/>
      <c r="C278" s="11"/>
      <c r="D278" s="11"/>
      <c r="E278" s="9"/>
      <c r="F278" s="9"/>
      <c r="G278" s="11"/>
      <c r="H278" s="1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4.25" customHeight="1">
      <c r="A279" s="1"/>
      <c r="B279" s="1"/>
      <c r="C279" s="11"/>
      <c r="D279" s="11"/>
      <c r="E279" s="9"/>
      <c r="F279" s="9"/>
      <c r="G279" s="11"/>
      <c r="H279" s="1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4.25" customHeight="1">
      <c r="A280" s="1"/>
      <c r="B280" s="1"/>
      <c r="C280" s="11"/>
      <c r="D280" s="11"/>
      <c r="E280" s="9"/>
      <c r="F280" s="9"/>
      <c r="G280" s="11"/>
      <c r="H280" s="1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4.25" customHeight="1">
      <c r="A281" s="1"/>
      <c r="B281" s="1"/>
      <c r="C281" s="11"/>
      <c r="D281" s="11"/>
      <c r="E281" s="9"/>
      <c r="F281" s="9"/>
      <c r="G281" s="11"/>
      <c r="H281" s="1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4.25" customHeight="1">
      <c r="A282" s="1"/>
      <c r="B282" s="1"/>
      <c r="C282" s="11"/>
      <c r="D282" s="11"/>
      <c r="E282" s="9"/>
      <c r="F282" s="9"/>
      <c r="G282" s="11"/>
      <c r="H282" s="1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4.25" customHeight="1">
      <c r="A283" s="1"/>
      <c r="B283" s="1"/>
      <c r="C283" s="11"/>
      <c r="D283" s="11"/>
      <c r="E283" s="9"/>
      <c r="F283" s="9"/>
      <c r="G283" s="11"/>
      <c r="H283" s="1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4.25" customHeight="1">
      <c r="A284" s="1"/>
      <c r="B284" s="1"/>
      <c r="C284" s="11"/>
      <c r="D284" s="11"/>
      <c r="E284" s="9"/>
      <c r="F284" s="9"/>
      <c r="G284" s="11"/>
      <c r="H284" s="1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4.25" customHeight="1">
      <c r="A285" s="1"/>
      <c r="B285" s="1"/>
      <c r="C285" s="11"/>
      <c r="D285" s="11"/>
      <c r="E285" s="9"/>
      <c r="F285" s="9"/>
      <c r="G285" s="11"/>
      <c r="H285" s="1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4.25" customHeight="1">
      <c r="A286" s="1"/>
      <c r="B286" s="1"/>
      <c r="C286" s="11"/>
      <c r="D286" s="11"/>
      <c r="E286" s="9"/>
      <c r="F286" s="9"/>
      <c r="G286" s="11"/>
      <c r="H286" s="1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4.25" customHeight="1">
      <c r="A287" s="1"/>
      <c r="B287" s="1"/>
      <c r="C287" s="11"/>
      <c r="D287" s="11"/>
      <c r="E287" s="9"/>
      <c r="F287" s="9"/>
      <c r="G287" s="11"/>
      <c r="H287" s="1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4.25" customHeight="1">
      <c r="A288" s="1"/>
      <c r="B288" s="1"/>
      <c r="C288" s="11"/>
      <c r="D288" s="11"/>
      <c r="E288" s="9"/>
      <c r="F288" s="9"/>
      <c r="G288" s="11"/>
      <c r="H288" s="1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4.25" customHeight="1">
      <c r="A289" s="1"/>
      <c r="B289" s="1"/>
      <c r="C289" s="11"/>
      <c r="D289" s="11"/>
      <c r="E289" s="9"/>
      <c r="F289" s="9"/>
      <c r="G289" s="11"/>
      <c r="H289" s="1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4.25" customHeight="1">
      <c r="A290" s="1"/>
      <c r="B290" s="1"/>
      <c r="C290" s="11"/>
      <c r="D290" s="11"/>
      <c r="E290" s="9"/>
      <c r="F290" s="9"/>
      <c r="G290" s="11"/>
      <c r="H290" s="1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4.25" customHeight="1">
      <c r="A291" s="1"/>
      <c r="B291" s="1"/>
      <c r="C291" s="11"/>
      <c r="D291" s="11"/>
      <c r="E291" s="9"/>
      <c r="F291" s="9"/>
      <c r="G291" s="11"/>
      <c r="H291" s="1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4.25" customHeight="1">
      <c r="A292" s="1"/>
      <c r="B292" s="1"/>
      <c r="C292" s="11"/>
      <c r="D292" s="11"/>
      <c r="E292" s="9"/>
      <c r="F292" s="9"/>
      <c r="G292" s="11"/>
      <c r="H292" s="1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4.25" customHeight="1">
      <c r="A293" s="1"/>
      <c r="B293" s="1"/>
      <c r="C293" s="11"/>
      <c r="D293" s="11"/>
      <c r="E293" s="9"/>
      <c r="F293" s="9"/>
      <c r="G293" s="11"/>
      <c r="H293" s="1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4.25" customHeight="1">
      <c r="A294" s="1"/>
      <c r="B294" s="1"/>
      <c r="C294" s="11"/>
      <c r="D294" s="11"/>
      <c r="E294" s="9"/>
      <c r="F294" s="9"/>
      <c r="G294" s="11"/>
      <c r="H294" s="1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4.25" customHeight="1">
      <c r="A295" s="1"/>
      <c r="B295" s="1"/>
      <c r="C295" s="11"/>
      <c r="D295" s="11"/>
      <c r="E295" s="9"/>
      <c r="F295" s="9"/>
      <c r="G295" s="11"/>
      <c r="H295" s="1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4.25" customHeight="1">
      <c r="A296" s="1"/>
      <c r="B296" s="1"/>
      <c r="C296" s="11"/>
      <c r="D296" s="11"/>
      <c r="E296" s="9"/>
      <c r="F296" s="9"/>
      <c r="G296" s="11"/>
      <c r="H296" s="1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4.25" customHeight="1">
      <c r="A297" s="1"/>
      <c r="B297" s="1"/>
      <c r="C297" s="11"/>
      <c r="D297" s="11"/>
      <c r="E297" s="9"/>
      <c r="F297" s="9"/>
      <c r="G297" s="11"/>
      <c r="H297" s="1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4.25" customHeight="1">
      <c r="A298" s="1"/>
      <c r="B298" s="1"/>
      <c r="C298" s="11"/>
      <c r="D298" s="11"/>
      <c r="E298" s="9"/>
      <c r="F298" s="9"/>
      <c r="G298" s="11"/>
      <c r="H298" s="1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4.25" customHeight="1">
      <c r="A299" s="1"/>
      <c r="B299" s="1"/>
      <c r="C299" s="11"/>
      <c r="D299" s="11"/>
      <c r="E299" s="9"/>
      <c r="F299" s="9"/>
      <c r="G299" s="11"/>
      <c r="H299" s="1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4.25" customHeight="1">
      <c r="A300" s="1"/>
      <c r="B300" s="1"/>
      <c r="C300" s="11"/>
      <c r="D300" s="11"/>
      <c r="E300" s="9"/>
      <c r="F300" s="9"/>
      <c r="G300" s="11"/>
      <c r="H300" s="1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4.25" customHeight="1">
      <c r="A301" s="1"/>
      <c r="B301" s="1"/>
      <c r="C301" s="11"/>
      <c r="D301" s="11"/>
      <c r="E301" s="9"/>
      <c r="F301" s="9"/>
      <c r="G301" s="11"/>
      <c r="H301" s="1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4.25" customHeight="1">
      <c r="A302" s="1"/>
      <c r="B302" s="1"/>
      <c r="C302" s="11"/>
      <c r="D302" s="11"/>
      <c r="E302" s="9"/>
      <c r="F302" s="9"/>
      <c r="G302" s="11"/>
      <c r="H302" s="1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4.25" customHeight="1">
      <c r="A303" s="1"/>
      <c r="B303" s="1"/>
      <c r="C303" s="11"/>
      <c r="D303" s="11"/>
      <c r="E303" s="9"/>
      <c r="F303" s="9"/>
      <c r="G303" s="11"/>
      <c r="H303" s="1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4.25" customHeight="1">
      <c r="A304" s="1"/>
      <c r="B304" s="1"/>
      <c r="C304" s="11"/>
      <c r="D304" s="11"/>
      <c r="E304" s="9"/>
      <c r="F304" s="9"/>
      <c r="G304" s="11"/>
      <c r="H304" s="1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4.25" customHeight="1">
      <c r="A305" s="1"/>
      <c r="B305" s="1"/>
      <c r="C305" s="11"/>
      <c r="D305" s="11"/>
      <c r="E305" s="9"/>
      <c r="F305" s="9"/>
      <c r="G305" s="11"/>
      <c r="H305" s="1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4.25" customHeight="1">
      <c r="A306" s="1"/>
      <c r="B306" s="1"/>
      <c r="C306" s="11"/>
      <c r="D306" s="11"/>
      <c r="E306" s="9"/>
      <c r="F306" s="9"/>
      <c r="G306" s="11"/>
      <c r="H306" s="1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4.25" customHeight="1">
      <c r="A307" s="1"/>
      <c r="B307" s="1"/>
      <c r="C307" s="11"/>
      <c r="D307" s="11"/>
      <c r="E307" s="9"/>
      <c r="F307" s="9"/>
      <c r="G307" s="11"/>
      <c r="H307" s="1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4.25" customHeight="1">
      <c r="A308" s="1"/>
      <c r="B308" s="1"/>
      <c r="C308" s="11"/>
      <c r="D308" s="11"/>
      <c r="E308" s="9"/>
      <c r="F308" s="9"/>
      <c r="G308" s="11"/>
      <c r="H308" s="1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4.25" customHeight="1">
      <c r="A309" s="1"/>
      <c r="B309" s="1"/>
      <c r="C309" s="11"/>
      <c r="D309" s="11"/>
      <c r="E309" s="9"/>
      <c r="F309" s="9"/>
      <c r="G309" s="11"/>
      <c r="H309" s="1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4.25" customHeight="1">
      <c r="A310" s="1"/>
      <c r="B310" s="1"/>
      <c r="C310" s="11"/>
      <c r="D310" s="11"/>
      <c r="E310" s="9"/>
      <c r="F310" s="9"/>
      <c r="G310" s="11"/>
      <c r="H310" s="1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4.25" customHeight="1">
      <c r="A311" s="1"/>
      <c r="B311" s="1"/>
      <c r="C311" s="11"/>
      <c r="D311" s="11"/>
      <c r="E311" s="9"/>
      <c r="F311" s="9"/>
      <c r="G311" s="11"/>
      <c r="H311" s="1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4.25" customHeight="1">
      <c r="A312" s="1"/>
      <c r="B312" s="1"/>
      <c r="C312" s="11"/>
      <c r="D312" s="11"/>
      <c r="E312" s="9"/>
      <c r="F312" s="9"/>
      <c r="G312" s="11"/>
      <c r="H312" s="1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4.25" customHeight="1">
      <c r="A313" s="1"/>
      <c r="B313" s="1"/>
      <c r="C313" s="11"/>
      <c r="D313" s="11"/>
      <c r="E313" s="9"/>
      <c r="F313" s="9"/>
      <c r="G313" s="11"/>
      <c r="H313" s="1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4.25" customHeight="1">
      <c r="A314" s="1"/>
      <c r="B314" s="1"/>
      <c r="C314" s="11"/>
      <c r="D314" s="11"/>
      <c r="E314" s="9"/>
      <c r="F314" s="9"/>
      <c r="G314" s="11"/>
      <c r="H314" s="1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4.25" customHeight="1">
      <c r="A315" s="1"/>
      <c r="B315" s="1"/>
      <c r="C315" s="11"/>
      <c r="D315" s="11"/>
      <c r="E315" s="9"/>
      <c r="F315" s="9"/>
      <c r="G315" s="11"/>
      <c r="H315" s="1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4.25" customHeight="1">
      <c r="A316" s="1"/>
      <c r="B316" s="1"/>
      <c r="C316" s="11"/>
      <c r="D316" s="11"/>
      <c r="E316" s="9"/>
      <c r="F316" s="9"/>
      <c r="G316" s="11"/>
      <c r="H316" s="1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4.25" customHeight="1">
      <c r="A317" s="1"/>
      <c r="B317" s="1"/>
      <c r="C317" s="11"/>
      <c r="D317" s="11"/>
      <c r="E317" s="9"/>
      <c r="F317" s="9"/>
      <c r="G317" s="11"/>
      <c r="H317" s="1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4.25" customHeight="1">
      <c r="A318" s="1"/>
      <c r="B318" s="1"/>
      <c r="C318" s="11"/>
      <c r="D318" s="11"/>
      <c r="E318" s="9"/>
      <c r="F318" s="9"/>
      <c r="G318" s="11"/>
      <c r="H318" s="1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4.25" customHeight="1">
      <c r="A319" s="1"/>
      <c r="B319" s="1"/>
      <c r="C319" s="11"/>
      <c r="D319" s="11"/>
      <c r="E319" s="9"/>
      <c r="F319" s="9"/>
      <c r="G319" s="11"/>
      <c r="H319" s="1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4.25" customHeight="1">
      <c r="A320" s="1"/>
      <c r="B320" s="1"/>
      <c r="C320" s="11"/>
      <c r="D320" s="11"/>
      <c r="E320" s="9"/>
      <c r="F320" s="9"/>
      <c r="G320" s="11"/>
      <c r="H320" s="1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4.25" customHeight="1">
      <c r="A321" s="1"/>
      <c r="B321" s="1"/>
      <c r="C321" s="11"/>
      <c r="D321" s="11"/>
      <c r="E321" s="9"/>
      <c r="F321" s="9"/>
      <c r="G321" s="11"/>
      <c r="H321" s="1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4.25" customHeight="1">
      <c r="A322" s="1"/>
      <c r="B322" s="1"/>
      <c r="C322" s="11"/>
      <c r="D322" s="11"/>
      <c r="E322" s="9"/>
      <c r="F322" s="9"/>
      <c r="G322" s="11"/>
      <c r="H322" s="1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4.25" customHeight="1">
      <c r="A323" s="1"/>
      <c r="B323" s="1"/>
      <c r="C323" s="11"/>
      <c r="D323" s="11"/>
      <c r="E323" s="9"/>
      <c r="F323" s="9"/>
      <c r="G323" s="11"/>
      <c r="H323" s="1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4.25" customHeight="1">
      <c r="A324" s="1"/>
      <c r="B324" s="1"/>
      <c r="C324" s="11"/>
      <c r="D324" s="11"/>
      <c r="E324" s="9"/>
      <c r="F324" s="9"/>
      <c r="G324" s="11"/>
      <c r="H324" s="1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4.25" customHeight="1">
      <c r="A325" s="1"/>
      <c r="B325" s="1"/>
      <c r="C325" s="11"/>
      <c r="D325" s="11"/>
      <c r="E325" s="9"/>
      <c r="F325" s="9"/>
      <c r="G325" s="11"/>
      <c r="H325" s="1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4.25" customHeight="1">
      <c r="A326" s="1"/>
      <c r="B326" s="1"/>
      <c r="C326" s="11"/>
      <c r="D326" s="11"/>
      <c r="E326" s="9"/>
      <c r="F326" s="9"/>
      <c r="G326" s="11"/>
      <c r="H326" s="1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4.25" customHeight="1">
      <c r="A327" s="1"/>
      <c r="B327" s="1"/>
      <c r="C327" s="11"/>
      <c r="D327" s="11"/>
      <c r="E327" s="9"/>
      <c r="F327" s="9"/>
      <c r="G327" s="11"/>
      <c r="H327" s="1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4.25" customHeight="1">
      <c r="A328" s="1"/>
      <c r="B328" s="1"/>
      <c r="C328" s="11"/>
      <c r="D328" s="11"/>
      <c r="E328" s="3"/>
      <c r="F328" s="3"/>
      <c r="G328" s="11"/>
      <c r="H328" s="1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4.25" customHeight="1">
      <c r="A329" s="1"/>
      <c r="B329" s="1"/>
      <c r="C329" s="1"/>
      <c r="D329" s="1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4.25" customHeight="1">
      <c r="A330" s="1"/>
      <c r="B330" s="1"/>
      <c r="C330" s="1"/>
      <c r="D330" s="1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4.25" customHeight="1">
      <c r="A331" s="1"/>
      <c r="B331" s="1"/>
      <c r="C331" s="1"/>
      <c r="D331" s="1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4.25" customHeight="1">
      <c r="A332" s="1"/>
      <c r="B332" s="1"/>
      <c r="C332" s="1"/>
      <c r="D332" s="1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4.25" customHeight="1">
      <c r="A333" s="1"/>
      <c r="B333" s="1"/>
      <c r="C333" s="1"/>
      <c r="D333" s="1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4.25" customHeight="1">
      <c r="A334" s="1"/>
      <c r="B334" s="1"/>
      <c r="C334" s="1"/>
      <c r="D334" s="1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4.25" customHeight="1">
      <c r="A335" s="1"/>
      <c r="B335" s="1"/>
      <c r="C335" s="1"/>
      <c r="D335" s="1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4.25" customHeight="1">
      <c r="A336" s="1"/>
      <c r="B336" s="1"/>
      <c r="C336" s="1"/>
      <c r="D336" s="1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4.25" customHeight="1">
      <c r="A337" s="1"/>
      <c r="B337" s="1"/>
      <c r="C337" s="1"/>
      <c r="D337" s="1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4.25" customHeight="1">
      <c r="A338" s="1"/>
      <c r="B338" s="1"/>
      <c r="C338" s="1"/>
      <c r="D338" s="1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4.25" customHeight="1">
      <c r="A339" s="1"/>
      <c r="B339" s="1"/>
      <c r="C339" s="1"/>
      <c r="D339" s="1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4.25" customHeight="1">
      <c r="A340" s="1"/>
      <c r="B340" s="1"/>
      <c r="C340" s="1"/>
      <c r="D340" s="1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4.25" customHeight="1">
      <c r="A341" s="1"/>
      <c r="B341" s="1"/>
      <c r="C341" s="1"/>
      <c r="D341" s="1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4.25" customHeight="1">
      <c r="A342" s="1"/>
      <c r="B342" s="1"/>
      <c r="C342" s="1"/>
      <c r="D342" s="1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4.25" customHeight="1">
      <c r="A343" s="1"/>
      <c r="B343" s="1"/>
      <c r="C343" s="1"/>
      <c r="D343" s="1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4.25" customHeight="1">
      <c r="A344" s="1"/>
      <c r="B344" s="1"/>
      <c r="C344" s="1"/>
      <c r="D344" s="1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4.25" customHeight="1">
      <c r="A345" s="1"/>
      <c r="B345" s="1"/>
      <c r="C345" s="1"/>
      <c r="D345" s="1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4.25" customHeight="1">
      <c r="A346" s="1"/>
      <c r="B346" s="1"/>
      <c r="C346" s="1"/>
      <c r="D346" s="1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4.25" customHeight="1">
      <c r="A347" s="1"/>
      <c r="B347" s="1"/>
      <c r="C347" s="1"/>
      <c r="D347" s="1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4.25" customHeight="1">
      <c r="A348" s="1"/>
      <c r="B348" s="1"/>
      <c r="C348" s="1"/>
      <c r="D348" s="1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4.25" customHeight="1">
      <c r="A349" s="1"/>
      <c r="B349" s="1"/>
      <c r="C349" s="1"/>
      <c r="D349" s="1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1"/>
      <c r="B350" s="1"/>
      <c r="C350" s="1"/>
      <c r="D350" s="1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1"/>
      <c r="B351" s="1"/>
      <c r="C351" s="1"/>
      <c r="D351" s="1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1"/>
      <c r="B352" s="1"/>
      <c r="C352" s="1"/>
      <c r="D352" s="1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1"/>
      <c r="B353" s="1"/>
      <c r="C353" s="1"/>
      <c r="D353" s="1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1"/>
      <c r="B354" s="1"/>
      <c r="C354" s="1"/>
      <c r="D354" s="1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1"/>
      <c r="B355" s="1"/>
      <c r="C355" s="1"/>
      <c r="D355" s="1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1"/>
      <c r="B356" s="1"/>
      <c r="C356" s="1"/>
      <c r="D356" s="1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1"/>
      <c r="B357" s="1"/>
      <c r="C357" s="1"/>
      <c r="D357" s="1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1"/>
      <c r="B358" s="1"/>
      <c r="C358" s="1"/>
      <c r="D358" s="1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1"/>
      <c r="B359" s="1"/>
      <c r="C359" s="1"/>
      <c r="D359" s="1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1"/>
      <c r="B360" s="1"/>
      <c r="C360" s="1"/>
      <c r="D360" s="1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1"/>
      <c r="B361" s="1"/>
      <c r="C361" s="1"/>
      <c r="D361" s="1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1"/>
      <c r="B362" s="1"/>
      <c r="C362" s="1"/>
      <c r="D362" s="1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1"/>
      <c r="B363" s="1"/>
      <c r="C363" s="1"/>
      <c r="D363" s="1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1"/>
      <c r="B364" s="1"/>
      <c r="C364" s="1"/>
      <c r="D364" s="1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1"/>
      <c r="B365" s="1"/>
      <c r="C365" s="1"/>
      <c r="D365" s="1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1"/>
      <c r="B366" s="1"/>
      <c r="C366" s="1"/>
      <c r="D366" s="1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1"/>
      <c r="B367" s="1"/>
      <c r="C367" s="1"/>
      <c r="D367" s="1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1"/>
      <c r="B368" s="1"/>
      <c r="C368" s="1"/>
      <c r="D368" s="1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1"/>
      <c r="B369" s="1"/>
      <c r="C369" s="1"/>
      <c r="D369" s="1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1"/>
      <c r="B370" s="1"/>
      <c r="C370" s="1"/>
      <c r="D370" s="1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1"/>
      <c r="B371" s="1"/>
      <c r="C371" s="1"/>
      <c r="D371" s="1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1"/>
      <c r="B372" s="1"/>
      <c r="C372" s="1"/>
      <c r="D372" s="1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1"/>
      <c r="B373" s="1"/>
      <c r="C373" s="1"/>
      <c r="D373" s="1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1"/>
      <c r="B374" s="1"/>
      <c r="C374" s="1"/>
      <c r="D374" s="1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1"/>
      <c r="B375" s="1"/>
      <c r="C375" s="1"/>
      <c r="D375" s="1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1"/>
      <c r="B376" s="1"/>
      <c r="C376" s="1"/>
      <c r="D376" s="1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1"/>
      <c r="B377" s="1"/>
      <c r="C377" s="1"/>
      <c r="D377" s="1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1"/>
      <c r="B378" s="1"/>
      <c r="C378" s="1"/>
      <c r="D378" s="1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1"/>
      <c r="B379" s="1"/>
      <c r="C379" s="1"/>
      <c r="D379" s="1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1"/>
      <c r="B380" s="1"/>
      <c r="C380" s="1"/>
      <c r="D380" s="1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1"/>
      <c r="B381" s="1"/>
      <c r="C381" s="1"/>
      <c r="D381" s="1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1"/>
      <c r="B382" s="1"/>
      <c r="C382" s="1"/>
      <c r="D382" s="1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1"/>
      <c r="B383" s="1"/>
      <c r="C383" s="1"/>
      <c r="D383" s="1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1"/>
      <c r="B384" s="1"/>
      <c r="C384" s="1"/>
      <c r="D384" s="1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1"/>
      <c r="B385" s="1"/>
      <c r="C385" s="1"/>
      <c r="D385" s="1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1"/>
      <c r="B386" s="1"/>
      <c r="C386" s="1"/>
      <c r="D386" s="1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1"/>
      <c r="B387" s="1"/>
      <c r="C387" s="1"/>
      <c r="D387" s="1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1"/>
      <c r="B388" s="1"/>
      <c r="C388" s="1"/>
      <c r="D388" s="1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1"/>
      <c r="B389" s="1"/>
      <c r="C389" s="1"/>
      <c r="D389" s="1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1"/>
      <c r="B390" s="1"/>
      <c r="C390" s="1"/>
      <c r="D390" s="1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1"/>
      <c r="B391" s="1"/>
      <c r="C391" s="1"/>
      <c r="D391" s="1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1"/>
      <c r="B392" s="1"/>
      <c r="C392" s="1"/>
      <c r="D392" s="1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1"/>
      <c r="B393" s="1"/>
      <c r="C393" s="1"/>
      <c r="D393" s="1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1"/>
      <c r="B394" s="1"/>
      <c r="C394" s="1"/>
      <c r="D394" s="1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1"/>
      <c r="B395" s="1"/>
      <c r="C395" s="1"/>
      <c r="D395" s="1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1"/>
      <c r="B396" s="1"/>
      <c r="C396" s="1"/>
      <c r="D396" s="1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1"/>
      <c r="B397" s="1"/>
      <c r="C397" s="1"/>
      <c r="D397" s="1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1"/>
      <c r="B398" s="1"/>
      <c r="C398" s="1"/>
      <c r="D398" s="1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1"/>
      <c r="B399" s="1"/>
      <c r="C399" s="1"/>
      <c r="D399" s="1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1"/>
      <c r="B400" s="1"/>
      <c r="C400" s="1"/>
      <c r="D400" s="1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1"/>
      <c r="B401" s="1"/>
      <c r="C401" s="1"/>
      <c r="D401" s="1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1"/>
      <c r="B402" s="1"/>
      <c r="C402" s="1"/>
      <c r="D402" s="1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1"/>
      <c r="B403" s="1"/>
      <c r="C403" s="1"/>
      <c r="D403" s="1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1"/>
      <c r="B404" s="1"/>
      <c r="C404" s="1"/>
      <c r="D404" s="1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1"/>
      <c r="B405" s="1"/>
      <c r="C405" s="1"/>
      <c r="D405" s="1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1"/>
      <c r="B406" s="1"/>
      <c r="C406" s="1"/>
      <c r="D406" s="1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1"/>
      <c r="B407" s="1"/>
      <c r="C407" s="1"/>
      <c r="D407" s="1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1"/>
      <c r="B408" s="1"/>
      <c r="C408" s="1"/>
      <c r="D408" s="1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1"/>
      <c r="B409" s="1"/>
      <c r="C409" s="1"/>
      <c r="D409" s="1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1"/>
      <c r="B410" s="1"/>
      <c r="C410" s="1"/>
      <c r="D410" s="1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1"/>
      <c r="B411" s="1"/>
      <c r="C411" s="1"/>
      <c r="D411" s="1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1"/>
      <c r="B412" s="1"/>
      <c r="C412" s="1"/>
      <c r="D412" s="1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1"/>
      <c r="B413" s="1"/>
      <c r="C413" s="1"/>
      <c r="D413" s="1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1"/>
      <c r="B414" s="1"/>
      <c r="C414" s="1"/>
      <c r="D414" s="1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1"/>
      <c r="B415" s="1"/>
      <c r="C415" s="1"/>
      <c r="D415" s="1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1"/>
      <c r="B416" s="1"/>
      <c r="C416" s="1"/>
      <c r="D416" s="1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1"/>
      <c r="B417" s="1"/>
      <c r="C417" s="1"/>
      <c r="D417" s="1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1"/>
      <c r="B418" s="1"/>
      <c r="C418" s="1"/>
      <c r="D418" s="1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1"/>
      <c r="B419" s="1"/>
      <c r="C419" s="1"/>
      <c r="D419" s="1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1"/>
      <c r="B420" s="1"/>
      <c r="C420" s="1"/>
      <c r="D420" s="1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1"/>
      <c r="B421" s="1"/>
      <c r="C421" s="1"/>
      <c r="D421" s="1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1"/>
      <c r="B422" s="1"/>
      <c r="C422" s="1"/>
      <c r="D422" s="1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1"/>
      <c r="B423" s="1"/>
      <c r="C423" s="1"/>
      <c r="D423" s="1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1"/>
      <c r="B424" s="1"/>
      <c r="C424" s="1"/>
      <c r="D424" s="1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1"/>
      <c r="B425" s="1"/>
      <c r="C425" s="1"/>
      <c r="D425" s="1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1"/>
      <c r="B426" s="1"/>
      <c r="C426" s="1"/>
      <c r="D426" s="1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1"/>
      <c r="B427" s="1"/>
      <c r="C427" s="1"/>
      <c r="D427" s="1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1"/>
      <c r="B428" s="1"/>
      <c r="C428" s="1"/>
      <c r="D428" s="1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1"/>
      <c r="B429" s="1"/>
      <c r="C429" s="1"/>
      <c r="D429" s="1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1"/>
      <c r="B430" s="1"/>
      <c r="C430" s="1"/>
      <c r="D430" s="1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1"/>
      <c r="B431" s="1"/>
      <c r="C431" s="1"/>
      <c r="D431" s="1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1"/>
      <c r="B432" s="1"/>
      <c r="C432" s="1"/>
      <c r="D432" s="1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1"/>
      <c r="B433" s="1"/>
      <c r="C433" s="1"/>
      <c r="D433" s="1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1"/>
      <c r="B434" s="1"/>
      <c r="C434" s="1"/>
      <c r="D434" s="1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1"/>
      <c r="B435" s="1"/>
      <c r="C435" s="1"/>
      <c r="D435" s="1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1"/>
      <c r="B436" s="1"/>
      <c r="C436" s="1"/>
      <c r="D436" s="1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1"/>
      <c r="B437" s="1"/>
      <c r="C437" s="1"/>
      <c r="D437" s="1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1"/>
      <c r="B438" s="1"/>
      <c r="C438" s="1"/>
      <c r="D438" s="1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1"/>
      <c r="B439" s="1"/>
      <c r="C439" s="1"/>
      <c r="D439" s="1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1"/>
      <c r="B440" s="1"/>
      <c r="C440" s="1"/>
      <c r="D440" s="1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1"/>
      <c r="B441" s="1"/>
      <c r="C441" s="1"/>
      <c r="D441" s="1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1"/>
      <c r="B442" s="1"/>
      <c r="C442" s="1"/>
      <c r="D442" s="1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1"/>
      <c r="B443" s="1"/>
      <c r="C443" s="1"/>
      <c r="D443" s="1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1"/>
      <c r="B444" s="1"/>
      <c r="C444" s="1"/>
      <c r="D444" s="1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1"/>
      <c r="B445" s="1"/>
      <c r="C445" s="1"/>
      <c r="D445" s="1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1"/>
      <c r="B446" s="1"/>
      <c r="C446" s="1"/>
      <c r="D446" s="1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1"/>
      <c r="B447" s="1"/>
      <c r="C447" s="1"/>
      <c r="D447" s="1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1"/>
      <c r="B448" s="1"/>
      <c r="C448" s="1"/>
      <c r="D448" s="1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1"/>
      <c r="B449" s="1"/>
      <c r="C449" s="1"/>
      <c r="D449" s="1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1"/>
      <c r="B450" s="1"/>
      <c r="C450" s="1"/>
      <c r="D450" s="1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1"/>
      <c r="B451" s="1"/>
      <c r="C451" s="1"/>
      <c r="D451" s="1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1"/>
      <c r="B452" s="1"/>
      <c r="C452" s="1"/>
      <c r="D452" s="1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1"/>
      <c r="B453" s="1"/>
      <c r="C453" s="1"/>
      <c r="D453" s="1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1"/>
      <c r="B454" s="1"/>
      <c r="C454" s="1"/>
      <c r="D454" s="1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1"/>
      <c r="B455" s="1"/>
      <c r="C455" s="1"/>
      <c r="D455" s="1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1"/>
      <c r="B456" s="1"/>
      <c r="C456" s="1"/>
      <c r="D456" s="1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1"/>
      <c r="B457" s="1"/>
      <c r="C457" s="1"/>
      <c r="D457" s="1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1"/>
      <c r="B458" s="1"/>
      <c r="C458" s="1"/>
      <c r="D458" s="1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1"/>
      <c r="B459" s="1"/>
      <c r="C459" s="1"/>
      <c r="D459" s="1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1"/>
      <c r="B460" s="1"/>
      <c r="C460" s="1"/>
      <c r="D460" s="1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1"/>
      <c r="B461" s="1"/>
      <c r="C461" s="1"/>
      <c r="D461" s="1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1"/>
      <c r="B462" s="1"/>
      <c r="C462" s="1"/>
      <c r="D462" s="1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1"/>
      <c r="B463" s="1"/>
      <c r="C463" s="1"/>
      <c r="D463" s="1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1"/>
      <c r="B464" s="1"/>
      <c r="C464" s="1"/>
      <c r="D464" s="1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1"/>
      <c r="B465" s="1"/>
      <c r="C465" s="1"/>
      <c r="D465" s="1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1"/>
      <c r="B466" s="1"/>
      <c r="C466" s="1"/>
      <c r="D466" s="1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1"/>
      <c r="B467" s="1"/>
      <c r="C467" s="1"/>
      <c r="D467" s="1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1"/>
      <c r="B468" s="1"/>
      <c r="C468" s="1"/>
      <c r="D468" s="1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1"/>
      <c r="B469" s="1"/>
      <c r="C469" s="1"/>
      <c r="D469" s="1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1"/>
      <c r="B470" s="1"/>
      <c r="C470" s="1"/>
      <c r="D470" s="1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1"/>
      <c r="B471" s="1"/>
      <c r="C471" s="1"/>
      <c r="D471" s="1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1"/>
      <c r="B472" s="1"/>
      <c r="C472" s="1"/>
      <c r="D472" s="1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1"/>
      <c r="B473" s="1"/>
      <c r="C473" s="1"/>
      <c r="D473" s="1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1"/>
      <c r="B474" s="1"/>
      <c r="C474" s="1"/>
      <c r="D474" s="1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1"/>
      <c r="B475" s="1"/>
      <c r="C475" s="1"/>
      <c r="D475" s="1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1"/>
      <c r="B476" s="1"/>
      <c r="C476" s="1"/>
      <c r="D476" s="1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1"/>
      <c r="B477" s="1"/>
      <c r="C477" s="1"/>
      <c r="D477" s="1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1"/>
      <c r="B478" s="1"/>
      <c r="C478" s="1"/>
      <c r="D478" s="1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1"/>
      <c r="B479" s="1"/>
      <c r="C479" s="1"/>
      <c r="D479" s="1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1"/>
      <c r="B480" s="1"/>
      <c r="C480" s="1"/>
      <c r="D480" s="1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1"/>
      <c r="B481" s="1"/>
      <c r="C481" s="1"/>
      <c r="D481" s="1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1"/>
      <c r="B482" s="1"/>
      <c r="C482" s="1"/>
      <c r="D482" s="1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1"/>
      <c r="B483" s="1"/>
      <c r="C483" s="1"/>
      <c r="D483" s="1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1"/>
      <c r="B484" s="1"/>
      <c r="C484" s="1"/>
      <c r="D484" s="1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1"/>
      <c r="B485" s="1"/>
      <c r="C485" s="1"/>
      <c r="D485" s="1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1"/>
      <c r="B486" s="1"/>
      <c r="C486" s="1"/>
      <c r="D486" s="1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1"/>
      <c r="B487" s="1"/>
      <c r="C487" s="1"/>
      <c r="D487" s="1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1"/>
      <c r="B488" s="1"/>
      <c r="C488" s="1"/>
      <c r="D488" s="1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1"/>
      <c r="B489" s="1"/>
      <c r="C489" s="1"/>
      <c r="D489" s="1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1"/>
      <c r="B490" s="1"/>
      <c r="C490" s="1"/>
      <c r="D490" s="1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1"/>
      <c r="B491" s="1"/>
      <c r="C491" s="1"/>
      <c r="D491" s="1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1"/>
      <c r="B492" s="1"/>
      <c r="C492" s="1"/>
      <c r="D492" s="1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1"/>
      <c r="B493" s="1"/>
      <c r="C493" s="1"/>
      <c r="D493" s="1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1"/>
      <c r="B494" s="1"/>
      <c r="C494" s="1"/>
      <c r="D494" s="1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1"/>
      <c r="B495" s="1"/>
      <c r="C495" s="1"/>
      <c r="D495" s="1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1"/>
      <c r="B496" s="1"/>
      <c r="C496" s="1"/>
      <c r="D496" s="1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1"/>
      <c r="B497" s="1"/>
      <c r="C497" s="1"/>
      <c r="D497" s="1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1"/>
      <c r="B498" s="1"/>
      <c r="C498" s="1"/>
      <c r="D498" s="1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1"/>
      <c r="B499" s="1"/>
      <c r="C499" s="1"/>
      <c r="D499" s="1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1"/>
      <c r="B500" s="1"/>
      <c r="C500" s="1"/>
      <c r="D500" s="1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1"/>
      <c r="B501" s="1"/>
      <c r="C501" s="1"/>
      <c r="D501" s="1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1"/>
      <c r="B502" s="1"/>
      <c r="C502" s="1"/>
      <c r="D502" s="1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1"/>
      <c r="B503" s="1"/>
      <c r="C503" s="1"/>
      <c r="D503" s="1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1"/>
      <c r="B504" s="1"/>
      <c r="C504" s="1"/>
      <c r="D504" s="1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1"/>
      <c r="B505" s="1"/>
      <c r="C505" s="1"/>
      <c r="D505" s="1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1"/>
      <c r="B506" s="1"/>
      <c r="C506" s="1"/>
      <c r="D506" s="1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1"/>
      <c r="B507" s="1"/>
      <c r="C507" s="1"/>
      <c r="D507" s="1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1"/>
      <c r="B508" s="1"/>
      <c r="C508" s="1"/>
      <c r="D508" s="1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1"/>
      <c r="B509" s="1"/>
      <c r="C509" s="1"/>
      <c r="D509" s="1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1"/>
      <c r="B510" s="1"/>
      <c r="C510" s="1"/>
      <c r="D510" s="1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1"/>
      <c r="B511" s="1"/>
      <c r="C511" s="1"/>
      <c r="D511" s="1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1"/>
      <c r="B512" s="1"/>
      <c r="C512" s="1"/>
      <c r="D512" s="1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1"/>
      <c r="B513" s="1"/>
      <c r="C513" s="1"/>
      <c r="D513" s="1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1"/>
      <c r="B514" s="1"/>
      <c r="C514" s="1"/>
      <c r="D514" s="1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1"/>
      <c r="B515" s="1"/>
      <c r="C515" s="1"/>
      <c r="D515" s="1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1"/>
      <c r="B516" s="1"/>
      <c r="C516" s="1"/>
      <c r="D516" s="1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1"/>
      <c r="B517" s="1"/>
      <c r="C517" s="1"/>
      <c r="D517" s="1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1"/>
      <c r="B518" s="1"/>
      <c r="C518" s="1"/>
      <c r="D518" s="1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1"/>
      <c r="B519" s="1"/>
      <c r="C519" s="1"/>
      <c r="D519" s="1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1"/>
      <c r="B520" s="1"/>
      <c r="C520" s="1"/>
      <c r="D520" s="1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1"/>
      <c r="B521" s="1"/>
      <c r="C521" s="1"/>
      <c r="D521" s="1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1"/>
      <c r="B522" s="1"/>
      <c r="C522" s="1"/>
      <c r="D522" s="1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1"/>
      <c r="B523" s="1"/>
      <c r="C523" s="1"/>
      <c r="D523" s="1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1"/>
      <c r="B524" s="1"/>
      <c r="C524" s="1"/>
      <c r="D524" s="1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1"/>
      <c r="B525" s="1"/>
      <c r="C525" s="1"/>
      <c r="D525" s="1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1"/>
      <c r="B526" s="1"/>
      <c r="C526" s="1"/>
      <c r="D526" s="1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1"/>
      <c r="B527" s="1"/>
      <c r="C527" s="1"/>
      <c r="D527" s="1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1"/>
      <c r="B528" s="1"/>
      <c r="C528" s="1"/>
      <c r="D528" s="1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1"/>
      <c r="B529" s="1"/>
      <c r="C529" s="1"/>
      <c r="D529" s="1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1"/>
      <c r="B530" s="1"/>
      <c r="C530" s="1"/>
      <c r="D530" s="1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1"/>
      <c r="B531" s="1"/>
      <c r="C531" s="1"/>
      <c r="D531" s="1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1"/>
      <c r="B532" s="1"/>
      <c r="C532" s="1"/>
      <c r="D532" s="1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1"/>
      <c r="B533" s="1"/>
      <c r="C533" s="1"/>
      <c r="D533" s="1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1"/>
      <c r="B534" s="1"/>
      <c r="C534" s="1"/>
      <c r="D534" s="1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1"/>
      <c r="B535" s="1"/>
      <c r="C535" s="1"/>
      <c r="D535" s="1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1"/>
      <c r="B536" s="1"/>
      <c r="C536" s="1"/>
      <c r="D536" s="1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1"/>
      <c r="B537" s="1"/>
      <c r="C537" s="1"/>
      <c r="D537" s="1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1"/>
      <c r="B538" s="1"/>
      <c r="C538" s="1"/>
      <c r="D538" s="1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1"/>
      <c r="B539" s="1"/>
      <c r="C539" s="1"/>
      <c r="D539" s="1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1"/>
      <c r="B540" s="1"/>
      <c r="C540" s="1"/>
      <c r="D540" s="1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1"/>
      <c r="B541" s="1"/>
      <c r="C541" s="1"/>
      <c r="D541" s="1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1"/>
      <c r="B542" s="1"/>
      <c r="C542" s="1"/>
      <c r="D542" s="1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1"/>
      <c r="B543" s="1"/>
      <c r="C543" s="1"/>
      <c r="D543" s="1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1"/>
      <c r="B544" s="1"/>
      <c r="C544" s="1"/>
      <c r="D544" s="1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1"/>
      <c r="B545" s="1"/>
      <c r="C545" s="1"/>
      <c r="D545" s="1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1"/>
      <c r="B546" s="1"/>
      <c r="C546" s="1"/>
      <c r="D546" s="1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1"/>
      <c r="B547" s="1"/>
      <c r="C547" s="1"/>
      <c r="D547" s="1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1"/>
      <c r="B548" s="1"/>
      <c r="C548" s="1"/>
      <c r="D548" s="1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1"/>
      <c r="B549" s="1"/>
      <c r="C549" s="1"/>
      <c r="D549" s="1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1"/>
      <c r="B550" s="1"/>
      <c r="C550" s="1"/>
      <c r="D550" s="1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1"/>
      <c r="B551" s="1"/>
      <c r="C551" s="1"/>
      <c r="D551" s="1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1"/>
      <c r="B552" s="1"/>
      <c r="C552" s="1"/>
      <c r="D552" s="1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1"/>
      <c r="B553" s="1"/>
      <c r="C553" s="1"/>
      <c r="D553" s="1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1"/>
      <c r="B554" s="1"/>
      <c r="C554" s="1"/>
      <c r="D554" s="1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1"/>
      <c r="B555" s="1"/>
      <c r="C555" s="1"/>
      <c r="D555" s="1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1"/>
      <c r="B556" s="1"/>
      <c r="C556" s="1"/>
      <c r="D556" s="1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1"/>
      <c r="B557" s="1"/>
      <c r="C557" s="1"/>
      <c r="D557" s="1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1"/>
      <c r="B558" s="1"/>
      <c r="C558" s="1"/>
      <c r="D558" s="1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1"/>
      <c r="B559" s="1"/>
      <c r="C559" s="1"/>
      <c r="D559" s="1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1"/>
      <c r="B560" s="1"/>
      <c r="C560" s="1"/>
      <c r="D560" s="1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1"/>
      <c r="B561" s="1"/>
      <c r="C561" s="1"/>
      <c r="D561" s="1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1"/>
      <c r="B562" s="1"/>
      <c r="C562" s="1"/>
      <c r="D562" s="1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1"/>
      <c r="B563" s="1"/>
      <c r="C563" s="1"/>
      <c r="D563" s="1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1"/>
      <c r="B564" s="1"/>
      <c r="C564" s="1"/>
      <c r="D564" s="1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1"/>
      <c r="B565" s="1"/>
      <c r="C565" s="1"/>
      <c r="D565" s="1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1"/>
      <c r="B566" s="1"/>
      <c r="C566" s="1"/>
      <c r="D566" s="1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1"/>
      <c r="B567" s="1"/>
      <c r="C567" s="1"/>
      <c r="D567" s="1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1"/>
      <c r="B568" s="1"/>
      <c r="C568" s="1"/>
      <c r="D568" s="1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1"/>
      <c r="B569" s="1"/>
      <c r="C569" s="1"/>
      <c r="D569" s="1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1"/>
      <c r="B570" s="1"/>
      <c r="C570" s="1"/>
      <c r="D570" s="1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1"/>
      <c r="B571" s="1"/>
      <c r="C571" s="1"/>
      <c r="D571" s="1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1"/>
      <c r="B572" s="1"/>
      <c r="C572" s="1"/>
      <c r="D572" s="1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1"/>
      <c r="B573" s="1"/>
      <c r="C573" s="1"/>
      <c r="D573" s="1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1"/>
      <c r="B574" s="1"/>
      <c r="C574" s="1"/>
      <c r="D574" s="1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1"/>
      <c r="B575" s="1"/>
      <c r="C575" s="1"/>
      <c r="D575" s="1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1"/>
      <c r="B576" s="1"/>
      <c r="C576" s="1"/>
      <c r="D576" s="1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1"/>
      <c r="B577" s="1"/>
      <c r="C577" s="1"/>
      <c r="D577" s="1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1"/>
      <c r="B578" s="1"/>
      <c r="C578" s="1"/>
      <c r="D578" s="1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1"/>
      <c r="B579" s="1"/>
      <c r="C579" s="1"/>
      <c r="D579" s="1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1"/>
      <c r="B580" s="1"/>
      <c r="C580" s="1"/>
      <c r="D580" s="1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1"/>
      <c r="B581" s="1"/>
      <c r="C581" s="1"/>
      <c r="D581" s="1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1"/>
      <c r="B582" s="1"/>
      <c r="C582" s="1"/>
      <c r="D582" s="1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1"/>
      <c r="B583" s="1"/>
      <c r="C583" s="1"/>
      <c r="D583" s="1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1"/>
      <c r="B584" s="1"/>
      <c r="C584" s="1"/>
      <c r="D584" s="1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1"/>
      <c r="B585" s="1"/>
      <c r="C585" s="1"/>
      <c r="D585" s="1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1"/>
      <c r="B586" s="1"/>
      <c r="C586" s="1"/>
      <c r="D586" s="1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1"/>
      <c r="B587" s="1"/>
      <c r="C587" s="1"/>
      <c r="D587" s="1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1"/>
      <c r="B588" s="1"/>
      <c r="C588" s="1"/>
      <c r="D588" s="1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1"/>
      <c r="B589" s="1"/>
      <c r="C589" s="1"/>
      <c r="D589" s="1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1"/>
      <c r="B590" s="1"/>
      <c r="C590" s="1"/>
      <c r="D590" s="1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1"/>
      <c r="B591" s="1"/>
      <c r="C591" s="1"/>
      <c r="D591" s="1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1"/>
      <c r="B592" s="1"/>
      <c r="C592" s="1"/>
      <c r="D592" s="1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1"/>
      <c r="B593" s="1"/>
      <c r="C593" s="1"/>
      <c r="D593" s="1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1"/>
      <c r="B594" s="1"/>
      <c r="C594" s="1"/>
      <c r="D594" s="1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1"/>
      <c r="B595" s="1"/>
      <c r="C595" s="1"/>
      <c r="D595" s="1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1"/>
      <c r="B596" s="1"/>
      <c r="C596" s="1"/>
      <c r="D596" s="1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1"/>
      <c r="B597" s="1"/>
      <c r="C597" s="1"/>
      <c r="D597" s="1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1"/>
      <c r="B598" s="1"/>
      <c r="C598" s="1"/>
      <c r="D598" s="1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1"/>
      <c r="B599" s="1"/>
      <c r="C599" s="1"/>
      <c r="D599" s="1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1"/>
      <c r="B600" s="1"/>
      <c r="C600" s="1"/>
      <c r="D600" s="1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1"/>
      <c r="B601" s="1"/>
      <c r="C601" s="1"/>
      <c r="D601" s="1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1"/>
      <c r="B602" s="1"/>
      <c r="C602" s="1"/>
      <c r="D602" s="1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1"/>
      <c r="B603" s="1"/>
      <c r="C603" s="1"/>
      <c r="D603" s="1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1"/>
      <c r="B604" s="1"/>
      <c r="C604" s="1"/>
      <c r="D604" s="1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1"/>
      <c r="B605" s="1"/>
      <c r="C605" s="1"/>
      <c r="D605" s="1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1"/>
      <c r="B606" s="1"/>
      <c r="C606" s="1"/>
      <c r="D606" s="1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1"/>
      <c r="B607" s="1"/>
      <c r="C607" s="1"/>
      <c r="D607" s="1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1"/>
      <c r="B608" s="1"/>
      <c r="C608" s="1"/>
      <c r="D608" s="1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1"/>
      <c r="B609" s="1"/>
      <c r="C609" s="1"/>
      <c r="D609" s="1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1"/>
      <c r="B610" s="1"/>
      <c r="C610" s="1"/>
      <c r="D610" s="1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1"/>
      <c r="B611" s="1"/>
      <c r="C611" s="1"/>
      <c r="D611" s="1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1"/>
      <c r="B612" s="1"/>
      <c r="C612" s="1"/>
      <c r="D612" s="1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1"/>
      <c r="B613" s="1"/>
      <c r="C613" s="1"/>
      <c r="D613" s="1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1"/>
      <c r="C614" s="1"/>
      <c r="D614" s="1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1"/>
      <c r="C615" s="1"/>
      <c r="D615" s="1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1"/>
      <c r="C616" s="1"/>
      <c r="D616" s="1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1"/>
      <c r="C617" s="1"/>
      <c r="D617" s="1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1"/>
      <c r="C618" s="1"/>
      <c r="D618" s="1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1"/>
      <c r="C619" s="1"/>
      <c r="D619" s="1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1"/>
      <c r="C620" s="1"/>
      <c r="D620" s="1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1"/>
      <c r="C621" s="1"/>
      <c r="D621" s="1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1"/>
      <c r="C622" s="1"/>
      <c r="D622" s="1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1"/>
      <c r="C623" s="1"/>
      <c r="D623" s="1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1"/>
      <c r="C624" s="1"/>
      <c r="D624" s="1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1"/>
      <c r="C625" s="1"/>
      <c r="D625" s="1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1"/>
      <c r="C626" s="1"/>
      <c r="D626" s="1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1"/>
      <c r="C627" s="1"/>
      <c r="D627" s="1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1"/>
      <c r="C628" s="1"/>
      <c r="D628" s="1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1"/>
      <c r="C629" s="1"/>
      <c r="D629" s="1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1"/>
      <c r="C630" s="1"/>
      <c r="D630" s="1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1"/>
      <c r="C631" s="1"/>
      <c r="D631" s="1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1"/>
      <c r="C632" s="1"/>
      <c r="D632" s="1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1"/>
      <c r="C633" s="1"/>
      <c r="D633" s="1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1"/>
      <c r="C634" s="1"/>
      <c r="D634" s="1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1"/>
      <c r="C635" s="1"/>
      <c r="D635" s="1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1"/>
      <c r="C636" s="1"/>
      <c r="D636" s="1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1"/>
      <c r="C637" s="1"/>
      <c r="D637" s="1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1"/>
      <c r="C638" s="1"/>
      <c r="D638" s="1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1"/>
      <c r="C639" s="1"/>
      <c r="D639" s="1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1"/>
      <c r="C640" s="1"/>
      <c r="D640" s="1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1"/>
      <c r="C641" s="1"/>
      <c r="D641" s="1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1"/>
      <c r="C642" s="1"/>
      <c r="D642" s="1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1"/>
      <c r="C643" s="1"/>
      <c r="D643" s="1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1"/>
      <c r="C644" s="1"/>
      <c r="D644" s="1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1"/>
      <c r="C645" s="1"/>
      <c r="D645" s="1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1"/>
      <c r="C646" s="1"/>
      <c r="D646" s="1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1"/>
      <c r="C647" s="1"/>
      <c r="D647" s="1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1"/>
      <c r="C648" s="1"/>
      <c r="D648" s="1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1"/>
      <c r="C649" s="1"/>
      <c r="D649" s="1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1"/>
      <c r="C650" s="1"/>
      <c r="D650" s="1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1"/>
      <c r="C651" s="1"/>
      <c r="D651" s="1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1"/>
      <c r="C652" s="1"/>
      <c r="D652" s="1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1"/>
      <c r="C653" s="1"/>
      <c r="D653" s="1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1"/>
      <c r="C654" s="1"/>
      <c r="D654" s="1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1"/>
      <c r="C655" s="1"/>
      <c r="D655" s="1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1"/>
      <c r="C656" s="1"/>
      <c r="D656" s="1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1"/>
      <c r="C657" s="1"/>
      <c r="D657" s="1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1"/>
      <c r="C658" s="1"/>
      <c r="D658" s="1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1"/>
      <c r="C659" s="1"/>
      <c r="D659" s="1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1"/>
      <c r="C660" s="1"/>
      <c r="D660" s="1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1"/>
      <c r="C661" s="1"/>
      <c r="D661" s="1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1"/>
      <c r="C662" s="1"/>
      <c r="D662" s="1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1"/>
      <c r="C663" s="1"/>
      <c r="D663" s="1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1"/>
      <c r="C664" s="1"/>
      <c r="D664" s="1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1"/>
      <c r="C665" s="1"/>
      <c r="D665" s="1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1"/>
      <c r="C666" s="1"/>
      <c r="D666" s="1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1"/>
      <c r="C667" s="1"/>
      <c r="D667" s="1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1"/>
      <c r="C668" s="1"/>
      <c r="D668" s="1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1"/>
      <c r="C669" s="1"/>
      <c r="D669" s="1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1"/>
      <c r="C670" s="1"/>
      <c r="D670" s="1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1"/>
      <c r="C671" s="1"/>
      <c r="D671" s="1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1"/>
      <c r="C672" s="1"/>
      <c r="D672" s="1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1"/>
      <c r="C673" s="1"/>
      <c r="D673" s="1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1"/>
      <c r="C674" s="1"/>
      <c r="D674" s="1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1"/>
      <c r="C675" s="1"/>
      <c r="D675" s="1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1"/>
      <c r="C676" s="1"/>
      <c r="D676" s="1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1"/>
      <c r="C677" s="1"/>
      <c r="D677" s="1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1"/>
      <c r="C678" s="1"/>
      <c r="D678" s="1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1"/>
      <c r="C679" s="1"/>
      <c r="D679" s="1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1"/>
      <c r="C680" s="1"/>
      <c r="D680" s="1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1"/>
      <c r="C681" s="1"/>
      <c r="D681" s="1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1"/>
      <c r="C682" s="1"/>
      <c r="D682" s="1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1"/>
      <c r="C683" s="1"/>
      <c r="D683" s="1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1"/>
      <c r="C684" s="1"/>
      <c r="D684" s="1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1"/>
      <c r="C685" s="1"/>
      <c r="D685" s="1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1"/>
      <c r="C686" s="1"/>
      <c r="D686" s="1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1"/>
      <c r="C687" s="1"/>
      <c r="D687" s="1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1"/>
      <c r="C688" s="1"/>
      <c r="D688" s="1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1"/>
      <c r="C689" s="1"/>
      <c r="D689" s="1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1"/>
      <c r="C690" s="1"/>
      <c r="D690" s="1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1"/>
      <c r="C691" s="1"/>
      <c r="D691" s="1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1"/>
      <c r="C692" s="1"/>
      <c r="D692" s="1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1"/>
      <c r="C693" s="1"/>
      <c r="D693" s="1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1"/>
      <c r="C694" s="1"/>
      <c r="D694" s="1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1"/>
      <c r="C695" s="1"/>
      <c r="D695" s="1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1"/>
      <c r="C696" s="1"/>
      <c r="D696" s="1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1"/>
      <c r="C697" s="1"/>
      <c r="D697" s="1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1"/>
      <c r="C698" s="1"/>
      <c r="D698" s="1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1"/>
      <c r="C699" s="1"/>
      <c r="D699" s="1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1"/>
      <c r="C700" s="1"/>
      <c r="D700" s="1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1"/>
      <c r="C701" s="1"/>
      <c r="D701" s="1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1"/>
      <c r="C702" s="1"/>
      <c r="D702" s="1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1"/>
      <c r="C703" s="1"/>
      <c r="D703" s="1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1"/>
      <c r="C704" s="1"/>
      <c r="D704" s="1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1"/>
      <c r="C705" s="1"/>
      <c r="D705" s="1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1"/>
      <c r="C706" s="1"/>
      <c r="D706" s="1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1"/>
      <c r="C707" s="1"/>
      <c r="D707" s="1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1"/>
      <c r="C708" s="1"/>
      <c r="D708" s="1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1"/>
      <c r="C709" s="1"/>
      <c r="D709" s="1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1"/>
      <c r="C710" s="1"/>
      <c r="D710" s="1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1"/>
      <c r="C711" s="1"/>
      <c r="D711" s="1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1"/>
      <c r="C712" s="1"/>
      <c r="D712" s="1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1"/>
      <c r="C713" s="1"/>
      <c r="D713" s="1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1"/>
      <c r="C714" s="1"/>
      <c r="D714" s="1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1"/>
      <c r="C715" s="1"/>
      <c r="D715" s="1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1"/>
      <c r="C716" s="1"/>
      <c r="D716" s="1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1"/>
      <c r="C717" s="1"/>
      <c r="D717" s="1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1"/>
      <c r="C718" s="1"/>
      <c r="D718" s="1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1"/>
      <c r="C719" s="1"/>
      <c r="D719" s="1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1"/>
      <c r="C720" s="1"/>
      <c r="D720" s="1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1"/>
      <c r="C721" s="1"/>
      <c r="D721" s="1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1"/>
      <c r="C722" s="1"/>
      <c r="D722" s="1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1"/>
      <c r="C723" s="1"/>
      <c r="D723" s="1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1"/>
      <c r="C724" s="1"/>
      <c r="D724" s="1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1"/>
      <c r="C725" s="1"/>
      <c r="D725" s="1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1"/>
      <c r="C726" s="1"/>
      <c r="D726" s="1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1"/>
      <c r="C727" s="1"/>
      <c r="D727" s="1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1"/>
      <c r="C728" s="1"/>
      <c r="D728" s="1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1"/>
      <c r="C729" s="1"/>
      <c r="D729" s="1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1"/>
      <c r="C730" s="1"/>
      <c r="D730" s="1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1"/>
      <c r="C731" s="1"/>
      <c r="D731" s="1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1"/>
      <c r="C732" s="1"/>
      <c r="D732" s="1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1"/>
      <c r="C733" s="1"/>
      <c r="D733" s="1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1"/>
      <c r="C734" s="1"/>
      <c r="D734" s="1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1"/>
      <c r="C735" s="1"/>
      <c r="D735" s="1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1"/>
      <c r="C736" s="1"/>
      <c r="D736" s="1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1"/>
      <c r="C737" s="1"/>
      <c r="D737" s="1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1"/>
      <c r="C738" s="1"/>
      <c r="D738" s="1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1"/>
      <c r="C739" s="1"/>
      <c r="D739" s="1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1"/>
      <c r="C740" s="1"/>
      <c r="D740" s="1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1"/>
      <c r="C741" s="1"/>
      <c r="D741" s="1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1"/>
      <c r="C742" s="1"/>
      <c r="D742" s="1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1"/>
      <c r="C743" s="1"/>
      <c r="D743" s="1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1"/>
      <c r="C744" s="1"/>
      <c r="D744" s="1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1"/>
      <c r="C745" s="1"/>
      <c r="D745" s="1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1"/>
      <c r="C746" s="1"/>
      <c r="D746" s="1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1"/>
      <c r="C747" s="1"/>
      <c r="D747" s="1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1"/>
      <c r="C748" s="1"/>
      <c r="D748" s="1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1"/>
      <c r="C749" s="1"/>
      <c r="D749" s="1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1"/>
      <c r="C750" s="1"/>
      <c r="D750" s="1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1"/>
      <c r="C751" s="1"/>
      <c r="D751" s="1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1"/>
      <c r="C752" s="1"/>
      <c r="D752" s="1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1"/>
      <c r="C753" s="1"/>
      <c r="D753" s="1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1"/>
      <c r="C754" s="1"/>
      <c r="D754" s="1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1"/>
      <c r="C755" s="1"/>
      <c r="D755" s="1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1"/>
      <c r="C756" s="1"/>
      <c r="D756" s="1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1"/>
      <c r="C757" s="1"/>
      <c r="D757" s="1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1"/>
      <c r="C758" s="1"/>
      <c r="D758" s="1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1"/>
      <c r="C759" s="1"/>
      <c r="D759" s="1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1"/>
      <c r="C760" s="1"/>
      <c r="D760" s="1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1"/>
      <c r="C761" s="1"/>
      <c r="D761" s="1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1"/>
      <c r="C762" s="1"/>
      <c r="D762" s="1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1"/>
      <c r="C763" s="1"/>
      <c r="D763" s="1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1"/>
      <c r="C764" s="1"/>
      <c r="D764" s="1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1"/>
      <c r="C765" s="1"/>
      <c r="D765" s="1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1"/>
      <c r="C766" s="1"/>
      <c r="D766" s="1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1"/>
      <c r="C767" s="1"/>
      <c r="D767" s="1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1"/>
      <c r="C768" s="1"/>
      <c r="D768" s="1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1"/>
      <c r="C769" s="1"/>
      <c r="D769" s="1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1"/>
      <c r="C770" s="1"/>
      <c r="D770" s="1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1"/>
      <c r="C771" s="1"/>
      <c r="D771" s="1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1"/>
      <c r="C772" s="1"/>
      <c r="D772" s="1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1"/>
      <c r="C773" s="1"/>
      <c r="D773" s="1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1"/>
      <c r="C774" s="1"/>
      <c r="D774" s="1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1"/>
      <c r="C775" s="1"/>
      <c r="D775" s="1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1"/>
      <c r="C776" s="1"/>
      <c r="D776" s="1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1"/>
      <c r="C777" s="1"/>
      <c r="D777" s="1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1"/>
      <c r="C778" s="1"/>
      <c r="D778" s="1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1"/>
      <c r="C779" s="1"/>
      <c r="D779" s="1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1"/>
      <c r="C780" s="1"/>
      <c r="D780" s="1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1"/>
      <c r="C781" s="1"/>
      <c r="D781" s="1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1"/>
      <c r="C782" s="1"/>
      <c r="D782" s="1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1"/>
      <c r="C783" s="1"/>
      <c r="D783" s="1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1"/>
      <c r="C784" s="1"/>
      <c r="D784" s="1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1"/>
      <c r="C785" s="1"/>
      <c r="D785" s="1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1"/>
      <c r="C786" s="1"/>
      <c r="D786" s="1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1"/>
      <c r="C787" s="1"/>
      <c r="D787" s="1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1"/>
      <c r="C788" s="1"/>
      <c r="D788" s="1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1"/>
      <c r="C789" s="1"/>
      <c r="D789" s="1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1"/>
      <c r="C790" s="1"/>
      <c r="D790" s="1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1"/>
      <c r="C791" s="1"/>
      <c r="D791" s="1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1"/>
      <c r="C792" s="1"/>
      <c r="D792" s="1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1"/>
      <c r="C793" s="1"/>
      <c r="D793" s="1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1"/>
      <c r="C794" s="1"/>
      <c r="D794" s="1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1"/>
      <c r="C795" s="1"/>
      <c r="D795" s="1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1"/>
      <c r="C796" s="1"/>
      <c r="D796" s="1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1"/>
      <c r="C797" s="1"/>
      <c r="D797" s="1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1"/>
      <c r="C798" s="1"/>
      <c r="D798" s="1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1"/>
      <c r="C799" s="1"/>
      <c r="D799" s="1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1"/>
      <c r="C800" s="1"/>
      <c r="D800" s="1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1"/>
      <c r="C801" s="1"/>
      <c r="D801" s="1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1"/>
      <c r="C802" s="1"/>
      <c r="D802" s="1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1"/>
      <c r="C803" s="1"/>
      <c r="D803" s="1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1"/>
      <c r="C804" s="1"/>
      <c r="D804" s="1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1"/>
      <c r="C805" s="1"/>
      <c r="D805" s="1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1"/>
      <c r="C806" s="1"/>
      <c r="D806" s="1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1"/>
      <c r="C807" s="1"/>
      <c r="D807" s="1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1"/>
      <c r="C808" s="1"/>
      <c r="D808" s="1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1"/>
      <c r="C809" s="1"/>
      <c r="D809" s="1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1"/>
      <c r="C810" s="1"/>
      <c r="D810" s="1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1"/>
      <c r="C811" s="1"/>
      <c r="D811" s="1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1"/>
      <c r="C812" s="1"/>
      <c r="D812" s="1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1"/>
      <c r="C813" s="1"/>
      <c r="D813" s="1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1"/>
      <c r="C814" s="1"/>
      <c r="D814" s="1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1"/>
      <c r="C815" s="1"/>
      <c r="D815" s="1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1"/>
      <c r="C816" s="1"/>
      <c r="D816" s="1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1"/>
      <c r="C817" s="1"/>
      <c r="D817" s="1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1"/>
      <c r="C818" s="1"/>
      <c r="D818" s="1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1"/>
      <c r="C819" s="1"/>
      <c r="D819" s="1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1"/>
      <c r="C820" s="1"/>
      <c r="D820" s="1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1"/>
      <c r="C821" s="1"/>
      <c r="D821" s="1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1"/>
      <c r="C822" s="1"/>
      <c r="D822" s="1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1"/>
      <c r="C823" s="1"/>
      <c r="D823" s="1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1"/>
      <c r="C824" s="1"/>
      <c r="D824" s="1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1"/>
      <c r="C825" s="1"/>
      <c r="D825" s="1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1"/>
      <c r="C826" s="1"/>
      <c r="D826" s="1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1"/>
      <c r="C827" s="1"/>
      <c r="D827" s="1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1"/>
      <c r="C828" s="1"/>
      <c r="D828" s="1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1"/>
      <c r="C829" s="1"/>
      <c r="D829" s="1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1"/>
      <c r="C830" s="1"/>
      <c r="D830" s="1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1"/>
      <c r="C831" s="1"/>
      <c r="D831" s="1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1"/>
      <c r="C832" s="1"/>
      <c r="D832" s="1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1"/>
      <c r="C833" s="1"/>
      <c r="D833" s="1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1"/>
      <c r="C834" s="1"/>
      <c r="D834" s="1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1"/>
      <c r="C835" s="1"/>
      <c r="D835" s="1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1"/>
      <c r="C836" s="1"/>
      <c r="D836" s="1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1"/>
      <c r="C837" s="1"/>
      <c r="D837" s="1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1"/>
      <c r="C838" s="1"/>
      <c r="D838" s="1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1"/>
      <c r="C839" s="1"/>
      <c r="D839" s="1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1"/>
      <c r="C840" s="1"/>
      <c r="D840" s="1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1"/>
      <c r="C841" s="1"/>
      <c r="D841" s="1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1"/>
      <c r="C842" s="1"/>
      <c r="D842" s="1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1"/>
      <c r="C843" s="1"/>
      <c r="D843" s="1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1"/>
      <c r="C844" s="1"/>
      <c r="D844" s="1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1"/>
      <c r="C845" s="1"/>
      <c r="D845" s="1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1"/>
      <c r="C846" s="1"/>
      <c r="D846" s="1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1"/>
      <c r="C847" s="1"/>
      <c r="D847" s="1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1"/>
      <c r="C848" s="1"/>
      <c r="D848" s="1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1"/>
      <c r="C849" s="1"/>
      <c r="D849" s="1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1"/>
      <c r="C850" s="1"/>
      <c r="D850" s="1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1"/>
      <c r="C851" s="1"/>
      <c r="D851" s="1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1"/>
      <c r="C852" s="1"/>
      <c r="D852" s="1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1"/>
      <c r="C853" s="1"/>
      <c r="D853" s="1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1"/>
      <c r="C854" s="1"/>
      <c r="D854" s="1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1"/>
      <c r="C855" s="1"/>
      <c r="D855" s="1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1"/>
      <c r="C856" s="1"/>
      <c r="D856" s="1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1"/>
      <c r="C857" s="1"/>
      <c r="D857" s="1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1"/>
      <c r="C858" s="1"/>
      <c r="D858" s="1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1"/>
      <c r="C859" s="1"/>
      <c r="D859" s="1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1"/>
      <c r="C860" s="1"/>
      <c r="D860" s="1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1"/>
      <c r="C861" s="1"/>
      <c r="D861" s="1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1"/>
      <c r="C862" s="1"/>
      <c r="D862" s="1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1"/>
      <c r="C863" s="1"/>
      <c r="D863" s="1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1"/>
      <c r="C864" s="1"/>
      <c r="D864" s="1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1"/>
      <c r="C865" s="1"/>
      <c r="D865" s="1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1"/>
      <c r="C866" s="1"/>
      <c r="D866" s="1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1"/>
      <c r="C867" s="1"/>
      <c r="D867" s="1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1"/>
      <c r="C868" s="1"/>
      <c r="D868" s="1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1"/>
      <c r="C869" s="1"/>
      <c r="D869" s="1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1"/>
      <c r="C870" s="1"/>
      <c r="D870" s="1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1"/>
      <c r="C871" s="1"/>
      <c r="D871" s="1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1"/>
      <c r="C872" s="1"/>
      <c r="D872" s="1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1"/>
      <c r="C873" s="1"/>
      <c r="D873" s="1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1"/>
      <c r="C874" s="1"/>
      <c r="D874" s="1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1"/>
      <c r="C875" s="1"/>
      <c r="D875" s="1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1"/>
      <c r="C876" s="1"/>
      <c r="D876" s="1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1"/>
      <c r="C877" s="1"/>
      <c r="D877" s="1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1"/>
      <c r="C878" s="1"/>
      <c r="D878" s="1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1"/>
      <c r="C879" s="1"/>
      <c r="D879" s="1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1"/>
      <c r="C880" s="1"/>
      <c r="D880" s="1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1"/>
      <c r="C881" s="1"/>
      <c r="D881" s="1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1"/>
      <c r="C882" s="1"/>
      <c r="D882" s="1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1"/>
      <c r="C883" s="1"/>
      <c r="D883" s="1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1"/>
      <c r="C884" s="1"/>
      <c r="D884" s="1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1"/>
      <c r="C885" s="1"/>
      <c r="D885" s="1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1"/>
      <c r="C886" s="1"/>
      <c r="D886" s="1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1"/>
      <c r="C887" s="1"/>
      <c r="D887" s="1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1"/>
      <c r="C888" s="1"/>
      <c r="D888" s="1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1"/>
      <c r="C889" s="1"/>
      <c r="D889" s="1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1"/>
      <c r="C890" s="1"/>
      <c r="D890" s="1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1"/>
      <c r="C891" s="1"/>
      <c r="D891" s="1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1"/>
      <c r="C892" s="1"/>
      <c r="D892" s="1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1"/>
      <c r="C893" s="1"/>
      <c r="D893" s="1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1"/>
      <c r="C894" s="1"/>
      <c r="D894" s="1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1"/>
      <c r="C895" s="1"/>
      <c r="D895" s="1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1"/>
      <c r="C896" s="1"/>
      <c r="D896" s="1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1"/>
      <c r="C897" s="1"/>
      <c r="D897" s="1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1"/>
      <c r="C898" s="1"/>
      <c r="D898" s="1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1"/>
      <c r="C899" s="1"/>
      <c r="D899" s="1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1"/>
      <c r="C900" s="1"/>
      <c r="D900" s="1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1"/>
      <c r="C901" s="1"/>
      <c r="D901" s="1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1"/>
      <c r="C902" s="1"/>
      <c r="D902" s="1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1"/>
      <c r="C903" s="1"/>
      <c r="D903" s="1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1"/>
      <c r="C904" s="1"/>
      <c r="D904" s="1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1"/>
      <c r="C905" s="1"/>
      <c r="D905" s="1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1"/>
      <c r="C906" s="1"/>
      <c r="D906" s="1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1"/>
      <c r="C907" s="1"/>
      <c r="D907" s="1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1"/>
      <c r="C908" s="1"/>
      <c r="D908" s="1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1"/>
      <c r="C909" s="1"/>
      <c r="D909" s="1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1"/>
      <c r="C910" s="1"/>
      <c r="D910" s="1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1"/>
      <c r="C911" s="1"/>
      <c r="D911" s="1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1"/>
      <c r="C912" s="1"/>
      <c r="D912" s="1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1"/>
      <c r="C913" s="1"/>
      <c r="D913" s="1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1"/>
      <c r="C914" s="1"/>
      <c r="D914" s="1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1"/>
      <c r="C915" s="1"/>
      <c r="D915" s="1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1"/>
      <c r="C916" s="1"/>
      <c r="D916" s="1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1"/>
      <c r="C917" s="1"/>
      <c r="D917" s="1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1"/>
      <c r="C918" s="1"/>
      <c r="D918" s="1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1"/>
      <c r="C919" s="1"/>
      <c r="D919" s="1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1"/>
      <c r="C920" s="1"/>
      <c r="D920" s="1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1"/>
      <c r="C921" s="1"/>
      <c r="D921" s="1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1"/>
      <c r="C922" s="1"/>
      <c r="D922" s="1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1"/>
      <c r="C923" s="1"/>
      <c r="D923" s="1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1"/>
      <c r="C924" s="1"/>
      <c r="D924" s="1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1"/>
      <c r="C925" s="1"/>
      <c r="D925" s="1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1"/>
      <c r="C926" s="1"/>
      <c r="D926" s="1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1"/>
      <c r="C927" s="1"/>
      <c r="D927" s="1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1"/>
      <c r="C928" s="1"/>
      <c r="D928" s="1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1"/>
      <c r="C929" s="1"/>
      <c r="D929" s="1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1"/>
      <c r="C930" s="1"/>
      <c r="D930" s="1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1"/>
      <c r="C931" s="1"/>
      <c r="D931" s="1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1"/>
      <c r="C932" s="1"/>
      <c r="D932" s="1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1"/>
      <c r="C933" s="1"/>
      <c r="D933" s="1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1"/>
      <c r="C934" s="1"/>
      <c r="D934" s="1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1"/>
      <c r="C935" s="1"/>
      <c r="D935" s="1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1"/>
      <c r="C936" s="1"/>
      <c r="D936" s="1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1"/>
      <c r="C937" s="1"/>
      <c r="D937" s="1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1"/>
      <c r="C938" s="1"/>
      <c r="D938" s="1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1"/>
      <c r="C939" s="1"/>
      <c r="D939" s="1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1"/>
      <c r="C940" s="1"/>
      <c r="D940" s="1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1"/>
      <c r="C941" s="1"/>
      <c r="D941" s="1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1"/>
      <c r="C942" s="1"/>
      <c r="D942" s="1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1"/>
      <c r="C943" s="1"/>
      <c r="D943" s="1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1"/>
      <c r="C944" s="1"/>
      <c r="D944" s="1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1"/>
      <c r="C945" s="1"/>
      <c r="D945" s="1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1"/>
      <c r="C946" s="1"/>
      <c r="D946" s="1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1"/>
      <c r="C947" s="1"/>
      <c r="D947" s="1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1"/>
      <c r="C948" s="1"/>
      <c r="D948" s="1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1"/>
      <c r="C949" s="1"/>
      <c r="D949" s="1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1"/>
      <c r="C950" s="1"/>
      <c r="D950" s="1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1"/>
      <c r="C951" s="1"/>
      <c r="D951" s="1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1"/>
      <c r="C952" s="1"/>
      <c r="D952" s="1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1"/>
      <c r="C953" s="1"/>
      <c r="D953" s="1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1"/>
      <c r="C954" s="1"/>
      <c r="D954" s="1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1"/>
      <c r="C955" s="1"/>
      <c r="D955" s="1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1"/>
      <c r="C956" s="1"/>
      <c r="D956" s="1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1"/>
      <c r="C957" s="1"/>
      <c r="D957" s="1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1"/>
      <c r="C958" s="1"/>
      <c r="D958" s="1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1"/>
      <c r="C959" s="1"/>
      <c r="D959" s="1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1"/>
      <c r="C960" s="1"/>
      <c r="D960" s="1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1"/>
      <c r="C961" s="1"/>
      <c r="D961" s="1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1"/>
      <c r="C962" s="1"/>
      <c r="D962" s="1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1"/>
      <c r="C963" s="1"/>
      <c r="D963" s="1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1"/>
      <c r="C964" s="1"/>
      <c r="D964" s="1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1"/>
      <c r="C965" s="1"/>
      <c r="D965" s="1"/>
      <c r="E965" s="3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1"/>
      <c r="C966" s="1"/>
      <c r="D966" s="1"/>
      <c r="E966" s="3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1"/>
      <c r="C967" s="1"/>
      <c r="D967" s="1"/>
      <c r="E967" s="3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1"/>
      <c r="C968" s="1"/>
      <c r="D968" s="1"/>
      <c r="E968" s="3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1"/>
      <c r="C969" s="1"/>
      <c r="D969" s="1"/>
      <c r="E969" s="3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1"/>
      <c r="C970" s="1"/>
      <c r="D970" s="1"/>
      <c r="E970" s="3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1"/>
      <c r="C971" s="1"/>
      <c r="D971" s="1"/>
      <c r="E971" s="3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1"/>
      <c r="C972" s="1"/>
      <c r="D972" s="1"/>
      <c r="E972" s="3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1"/>
      <c r="C973" s="1"/>
      <c r="D973" s="1"/>
      <c r="E973" s="3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1"/>
      <c r="C974" s="1"/>
      <c r="D974" s="1"/>
      <c r="E974" s="3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1"/>
      <c r="C975" s="1"/>
      <c r="D975" s="1"/>
      <c r="E975" s="3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1"/>
      <c r="C976" s="1"/>
      <c r="D976" s="1"/>
      <c r="E976" s="3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1"/>
      <c r="C977" s="1"/>
      <c r="D977" s="1"/>
      <c r="E977" s="3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1"/>
      <c r="C978" s="1"/>
      <c r="D978" s="1"/>
      <c r="E978" s="3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1"/>
      <c r="C979" s="1"/>
      <c r="D979" s="1"/>
      <c r="E979" s="3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1"/>
      <c r="C980" s="1"/>
      <c r="D980" s="1"/>
      <c r="E980" s="3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1"/>
      <c r="C981" s="1"/>
      <c r="D981" s="1"/>
      <c r="E981" s="3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1"/>
      <c r="C982" s="1"/>
      <c r="D982" s="1"/>
      <c r="E982" s="3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1"/>
      <c r="C983" s="1"/>
      <c r="D983" s="1"/>
      <c r="E983" s="3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1"/>
      <c r="C984" s="1"/>
      <c r="D984" s="1"/>
      <c r="E984" s="3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1"/>
      <c r="C985" s="1"/>
      <c r="D985" s="1"/>
      <c r="E985" s="3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1"/>
      <c r="C986" s="1"/>
      <c r="D986" s="1"/>
      <c r="E986" s="3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1"/>
      <c r="C987" s="1"/>
      <c r="D987" s="1"/>
      <c r="E987" s="3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1"/>
      <c r="C988" s="1"/>
      <c r="D988" s="1"/>
      <c r="E988" s="3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1"/>
      <c r="C989" s="1"/>
      <c r="D989" s="1"/>
      <c r="E989" s="3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1"/>
      <c r="C990" s="1"/>
      <c r="D990" s="1"/>
      <c r="E990" s="3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1"/>
      <c r="C991" s="1"/>
      <c r="D991" s="1"/>
      <c r="E991" s="3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1"/>
      <c r="C992" s="1"/>
      <c r="D992" s="1"/>
      <c r="E992" s="3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1"/>
      <c r="C993" s="1"/>
      <c r="D993" s="1"/>
      <c r="E993" s="3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1"/>
      <c r="C994" s="1"/>
      <c r="D994" s="1"/>
      <c r="E994" s="3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1"/>
      <c r="C995" s="1"/>
      <c r="D995" s="1"/>
      <c r="E995" s="3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1"/>
      <c r="C996" s="1"/>
      <c r="D996" s="1"/>
      <c r="E996" s="3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1"/>
      <c r="C997" s="1"/>
      <c r="D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1"/>
      <c r="B998" s="1"/>
      <c r="C998" s="1"/>
      <c r="D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A999" s="1"/>
      <c r="B999" s="1"/>
      <c r="C999" s="1"/>
      <c r="D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A1000" s="1"/>
      <c r="B1000" s="1"/>
      <c r="C1000" s="1"/>
      <c r="D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printOptions/>
  <pageMargins bottom="0.75" footer="0.0" header="0.0" left="0.7" right="0.7" top="0.75"/>
  <pageSetup orientation="portrait"/>
  <rowBreaks count="1" manualBreakCount="1">
    <brk id="72" man="1"/>
  </rowBreak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2020-09-14T18:35:45Z</dcterms:created>
  <dc:creator>Admin</dc:creator>
</cp:coreProperties>
</file>